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dvisory\2018 Advisory\Self-Assessment\"/>
    </mc:Choice>
  </mc:AlternateContent>
  <bookViews>
    <workbookView xWindow="0" yWindow="0" windowWidth="24000" windowHeight="9750" tabRatio="862"/>
  </bookViews>
  <sheets>
    <sheet name="INSTRUCTIONS" sheetId="2" r:id="rId1"/>
    <sheet name="Assessment Summary" sheetId="10" r:id="rId2"/>
    <sheet name="TRCC" sheetId="1" r:id="rId3"/>
    <sheet name="StrategicPlanning" sheetId="11" r:id="rId4"/>
    <sheet name="Crash" sheetId="3" r:id="rId5"/>
    <sheet name="Driver" sheetId="13" r:id="rId6"/>
    <sheet name="Vehicle" sheetId="5" r:id="rId7"/>
    <sheet name="Roadway" sheetId="6" r:id="rId8"/>
    <sheet name="CitationAdjudication" sheetId="7" r:id="rId9"/>
    <sheet name="InjurySurveillance" sheetId="8" r:id="rId10"/>
    <sheet name="DataUse&amp;Integration" sheetId="14" r:id="rId11"/>
    <sheet name="Etc." sheetId="9" state="hidden" r:id="rId12"/>
  </sheets>
  <definedNames>
    <definedName name="_xlnm.Print_Area" localSheetId="1">'Assessment Summary'!$B$1:$L$79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4" l="1"/>
  <c r="A3" i="8"/>
  <c r="A3" i="7"/>
  <c r="A3" i="6"/>
  <c r="A3" i="5"/>
  <c r="A3" i="13"/>
  <c r="A3" i="11"/>
  <c r="A3" i="1"/>
  <c r="F11" i="8" l="1"/>
  <c r="F12" i="8"/>
  <c r="F8" i="8"/>
  <c r="G8" i="8" s="1"/>
  <c r="H8" i="8"/>
  <c r="F8" i="7"/>
  <c r="G8" i="7" s="1"/>
  <c r="H8" i="7"/>
  <c r="F9" i="7"/>
  <c r="G9" i="7" s="1"/>
  <c r="H9" i="7"/>
  <c r="F10" i="7"/>
  <c r="G10" i="7" s="1"/>
  <c r="H10" i="7"/>
  <c r="F11" i="7"/>
  <c r="G11" i="7" s="1"/>
  <c r="H11" i="7"/>
  <c r="F12" i="7"/>
  <c r="G12" i="7" s="1"/>
  <c r="H12" i="7"/>
  <c r="F35" i="6"/>
  <c r="G35" i="6" s="1"/>
  <c r="H35" i="6"/>
  <c r="F36" i="6"/>
  <c r="G36" i="6" s="1"/>
  <c r="H36" i="6"/>
  <c r="F37" i="6"/>
  <c r="G37" i="6" s="1"/>
  <c r="H37" i="6"/>
  <c r="F38" i="6"/>
  <c r="G38" i="6" s="1"/>
  <c r="H38" i="6"/>
  <c r="F39" i="6"/>
  <c r="G39" i="6" s="1"/>
  <c r="H39" i="6"/>
  <c r="F40" i="6"/>
  <c r="G40" i="6" s="1"/>
  <c r="H40" i="6"/>
  <c r="F41" i="6"/>
  <c r="G41" i="6" s="1"/>
  <c r="H41" i="6"/>
  <c r="F42" i="6"/>
  <c r="G42" i="6" s="1"/>
  <c r="H42" i="6"/>
  <c r="F43" i="6"/>
  <c r="G43" i="6" s="1"/>
  <c r="H43" i="6"/>
  <c r="F44" i="6"/>
  <c r="G44" i="6" s="1"/>
  <c r="H44" i="6"/>
  <c r="F34" i="5"/>
  <c r="F35" i="5"/>
  <c r="F36" i="5"/>
  <c r="F37" i="5"/>
  <c r="F38" i="5"/>
  <c r="F39" i="5"/>
  <c r="F40" i="5"/>
  <c r="F41" i="5"/>
  <c r="F42" i="5"/>
  <c r="F43" i="5"/>
  <c r="F44" i="5"/>
  <c r="F45" i="5"/>
  <c r="F46" i="5"/>
  <c r="F8" i="14" l="1"/>
  <c r="G8" i="14" s="1"/>
  <c r="H8" i="14"/>
  <c r="F9" i="14"/>
  <c r="G9" i="14" s="1"/>
  <c r="H9" i="14"/>
  <c r="F10" i="14"/>
  <c r="G10" i="14" s="1"/>
  <c r="H10" i="14"/>
  <c r="F11" i="14"/>
  <c r="G11" i="14" s="1"/>
  <c r="H11" i="14"/>
  <c r="F12" i="14"/>
  <c r="G12" i="14" s="1"/>
  <c r="H12" i="14"/>
  <c r="F13" i="14"/>
  <c r="G13" i="14" s="1"/>
  <c r="H13" i="14"/>
  <c r="F14" i="14"/>
  <c r="G14" i="14" s="1"/>
  <c r="H14" i="14"/>
  <c r="F15" i="14"/>
  <c r="G15" i="14" s="1"/>
  <c r="H15" i="14"/>
  <c r="F16" i="14"/>
  <c r="G16" i="14" s="1"/>
  <c r="H16" i="14"/>
  <c r="F17" i="14"/>
  <c r="G17" i="14" s="1"/>
  <c r="H17" i="14"/>
  <c r="F7" i="14"/>
  <c r="G7" i="14" s="1"/>
  <c r="H7" i="14"/>
  <c r="F6" i="14"/>
  <c r="G6" i="14" s="1"/>
  <c r="K18" i="14"/>
  <c r="C78" i="10" s="1"/>
  <c r="H6" i="14"/>
  <c r="H18" i="14" l="1"/>
  <c r="G18" i="14"/>
  <c r="H109" i="8"/>
  <c r="F109" i="8"/>
  <c r="G109" i="8" s="1"/>
  <c r="H108" i="8"/>
  <c r="F108" i="8"/>
  <c r="G108" i="8" s="1"/>
  <c r="H106" i="8"/>
  <c r="F106" i="8"/>
  <c r="G106" i="8" s="1"/>
  <c r="H105" i="8"/>
  <c r="F105" i="8"/>
  <c r="G105" i="8" s="1"/>
  <c r="H104" i="8"/>
  <c r="F104" i="8"/>
  <c r="G104" i="8" s="1"/>
  <c r="H102" i="8"/>
  <c r="F102" i="8"/>
  <c r="G102" i="8" s="1"/>
  <c r="H100" i="8"/>
  <c r="F100" i="8"/>
  <c r="G100" i="8" s="1"/>
  <c r="H98" i="8"/>
  <c r="F98" i="8"/>
  <c r="G98" i="8" s="1"/>
  <c r="H97" i="8"/>
  <c r="F97" i="8"/>
  <c r="G97" i="8" s="1"/>
  <c r="H96" i="8"/>
  <c r="F96" i="8"/>
  <c r="G96" i="8" s="1"/>
  <c r="F87" i="8"/>
  <c r="G87" i="8" s="1"/>
  <c r="H87" i="8"/>
  <c r="F88" i="8"/>
  <c r="G88" i="8" s="1"/>
  <c r="H88" i="8"/>
  <c r="F89" i="8"/>
  <c r="G89" i="8" s="1"/>
  <c r="H89" i="8"/>
  <c r="F90" i="8"/>
  <c r="G90" i="8" s="1"/>
  <c r="H90" i="8"/>
  <c r="F91" i="8"/>
  <c r="G91" i="8" s="1"/>
  <c r="H91" i="8"/>
  <c r="F92" i="8"/>
  <c r="G92" i="8" s="1"/>
  <c r="H92" i="8"/>
  <c r="F93" i="8"/>
  <c r="G93" i="8" s="1"/>
  <c r="H93" i="8"/>
  <c r="F94" i="8"/>
  <c r="G94" i="8" s="1"/>
  <c r="H94" i="8"/>
  <c r="H86" i="8"/>
  <c r="F86" i="8"/>
  <c r="G86" i="8" s="1"/>
  <c r="H85" i="8"/>
  <c r="F85" i="8"/>
  <c r="G85" i="8" s="1"/>
  <c r="H84" i="8"/>
  <c r="F84" i="8"/>
  <c r="G84" i="8" s="1"/>
  <c r="H82" i="8"/>
  <c r="F82" i="8"/>
  <c r="G82" i="8" s="1"/>
  <c r="H81" i="8"/>
  <c r="F81" i="8"/>
  <c r="G81" i="8" s="1"/>
  <c r="H79" i="8"/>
  <c r="F79" i="8"/>
  <c r="G79" i="8" s="1"/>
  <c r="H77" i="8"/>
  <c r="F77" i="8"/>
  <c r="G77" i="8" s="1"/>
  <c r="H76" i="8"/>
  <c r="F76" i="8"/>
  <c r="G76" i="8" s="1"/>
  <c r="H74" i="8"/>
  <c r="F74" i="8"/>
  <c r="G74" i="8" s="1"/>
  <c r="H73" i="8"/>
  <c r="F73" i="8"/>
  <c r="G73" i="8" s="1"/>
  <c r="H72" i="8"/>
  <c r="F72" i="8"/>
  <c r="G72" i="8" s="1"/>
  <c r="F62" i="8"/>
  <c r="G62" i="8"/>
  <c r="H62" i="8"/>
  <c r="F63" i="8"/>
  <c r="G63" i="8" s="1"/>
  <c r="H63" i="8"/>
  <c r="F64" i="8"/>
  <c r="G64" i="8" s="1"/>
  <c r="H64" i="8"/>
  <c r="F65" i="8"/>
  <c r="G65" i="8" s="1"/>
  <c r="H65" i="8"/>
  <c r="F66" i="8"/>
  <c r="G66" i="8" s="1"/>
  <c r="H66" i="8"/>
  <c r="F67" i="8"/>
  <c r="G67" i="8" s="1"/>
  <c r="H67" i="8"/>
  <c r="F68" i="8"/>
  <c r="G68" i="8" s="1"/>
  <c r="H68" i="8"/>
  <c r="F69" i="8"/>
  <c r="G69" i="8" s="1"/>
  <c r="H69" i="8"/>
  <c r="F70" i="8"/>
  <c r="G70" i="8" s="1"/>
  <c r="H70" i="8"/>
  <c r="H61" i="8"/>
  <c r="F61" i="8"/>
  <c r="G61" i="8" s="1"/>
  <c r="H60" i="8"/>
  <c r="F60" i="8"/>
  <c r="G60" i="8" s="1"/>
  <c r="H59" i="8"/>
  <c r="F59" i="8"/>
  <c r="G59" i="8" s="1"/>
  <c r="H57" i="8"/>
  <c r="F57" i="8"/>
  <c r="G57" i="8" s="1"/>
  <c r="H55" i="8"/>
  <c r="F55" i="8"/>
  <c r="G55" i="8" s="1"/>
  <c r="H53" i="8"/>
  <c r="F53" i="8"/>
  <c r="G53" i="8" s="1"/>
  <c r="H52" i="8"/>
  <c r="F52" i="8"/>
  <c r="G52" i="8" s="1"/>
  <c r="H48" i="8"/>
  <c r="F48" i="8"/>
  <c r="G48" i="8" s="1"/>
  <c r="H47" i="8"/>
  <c r="F47" i="8"/>
  <c r="G47" i="8" s="1"/>
  <c r="H46" i="8"/>
  <c r="F46" i="8"/>
  <c r="G46" i="8" s="1"/>
  <c r="H44" i="8"/>
  <c r="F44" i="8"/>
  <c r="G44" i="8" s="1"/>
  <c r="H43" i="8"/>
  <c r="F43" i="8"/>
  <c r="G43" i="8" s="1"/>
  <c r="F39" i="8"/>
  <c r="G39" i="8" s="1"/>
  <c r="H39" i="8"/>
  <c r="H38" i="8"/>
  <c r="F38" i="8"/>
  <c r="G38" i="8" s="1"/>
  <c r="H37" i="8"/>
  <c r="F37" i="8"/>
  <c r="G37" i="8" s="1"/>
  <c r="F25" i="8"/>
  <c r="G25" i="8" s="1"/>
  <c r="H25" i="8"/>
  <c r="F26" i="8"/>
  <c r="G26" i="8" s="1"/>
  <c r="H26" i="8"/>
  <c r="F27" i="8"/>
  <c r="G27" i="8" s="1"/>
  <c r="H27" i="8"/>
  <c r="F28" i="8"/>
  <c r="G28" i="8" s="1"/>
  <c r="H28" i="8"/>
  <c r="F29" i="8"/>
  <c r="G29" i="8" s="1"/>
  <c r="H29" i="8"/>
  <c r="F30" i="8"/>
  <c r="G30" i="8" s="1"/>
  <c r="H30" i="8"/>
  <c r="F31" i="8"/>
  <c r="G31" i="8" s="1"/>
  <c r="H31" i="8"/>
  <c r="F32" i="8"/>
  <c r="G32" i="8" s="1"/>
  <c r="H32" i="8"/>
  <c r="F33" i="8"/>
  <c r="G33" i="8" s="1"/>
  <c r="H33" i="8"/>
  <c r="F34" i="8"/>
  <c r="G34" i="8" s="1"/>
  <c r="H34" i="8"/>
  <c r="F35" i="8"/>
  <c r="G35" i="8" s="1"/>
  <c r="H35" i="8"/>
  <c r="H24" i="8"/>
  <c r="F24" i="8"/>
  <c r="G24" i="8" s="1"/>
  <c r="H23" i="8"/>
  <c r="F23" i="8"/>
  <c r="G23" i="8" s="1"/>
  <c r="F20" i="8"/>
  <c r="G20" i="8" s="1"/>
  <c r="H20" i="8"/>
  <c r="F21" i="8"/>
  <c r="G21" i="8" s="1"/>
  <c r="H21" i="8"/>
  <c r="G12" i="8"/>
  <c r="H12" i="8"/>
  <c r="H11" i="8"/>
  <c r="G11" i="8"/>
  <c r="H10" i="8"/>
  <c r="F10" i="8"/>
  <c r="G10" i="8" s="1"/>
  <c r="H19" i="8"/>
  <c r="F19" i="8"/>
  <c r="G19" i="8" s="1"/>
  <c r="H18" i="8"/>
  <c r="F18" i="8"/>
  <c r="G18" i="8" s="1"/>
  <c r="K110" i="8"/>
  <c r="K107" i="8"/>
  <c r="K103" i="8"/>
  <c r="K101" i="8"/>
  <c r="H101" i="8"/>
  <c r="K99" i="8"/>
  <c r="K95" i="8"/>
  <c r="K83" i="8"/>
  <c r="K80" i="8"/>
  <c r="K17" i="11"/>
  <c r="C13" i="10" s="1"/>
  <c r="F12" i="11"/>
  <c r="G12" i="11" s="1"/>
  <c r="H12" i="11"/>
  <c r="F13" i="11"/>
  <c r="G13" i="11" s="1"/>
  <c r="H13" i="11"/>
  <c r="F14" i="11"/>
  <c r="G14" i="11" s="1"/>
  <c r="H14" i="11"/>
  <c r="F15" i="11"/>
  <c r="G15" i="11" s="1"/>
  <c r="H15" i="11"/>
  <c r="F16" i="11"/>
  <c r="G16" i="11" s="1"/>
  <c r="H16" i="11"/>
  <c r="F7" i="11"/>
  <c r="G7" i="11" s="1"/>
  <c r="F8" i="11"/>
  <c r="G8" i="11" s="1"/>
  <c r="F9" i="11"/>
  <c r="G9" i="11" s="1"/>
  <c r="F10" i="11"/>
  <c r="G10" i="11" s="1"/>
  <c r="F11" i="11"/>
  <c r="G11" i="11" s="1"/>
  <c r="F6" i="11"/>
  <c r="G6" i="11" s="1"/>
  <c r="H11" i="11"/>
  <c r="H10" i="11"/>
  <c r="H9" i="11"/>
  <c r="H8" i="11"/>
  <c r="H7" i="11"/>
  <c r="H6" i="11"/>
  <c r="H17" i="11" s="1"/>
  <c r="K22" i="1"/>
  <c r="F17" i="1"/>
  <c r="G17" i="1" s="1"/>
  <c r="H17" i="1"/>
  <c r="F18" i="1"/>
  <c r="G18" i="1"/>
  <c r="H18" i="1"/>
  <c r="F19" i="1"/>
  <c r="G19" i="1" s="1"/>
  <c r="H19" i="1"/>
  <c r="F20" i="1"/>
  <c r="G20" i="1" s="1"/>
  <c r="H20" i="1"/>
  <c r="F21" i="1"/>
  <c r="G21" i="1" s="1"/>
  <c r="H21" i="1"/>
  <c r="F7" i="1"/>
  <c r="G7" i="1" s="1"/>
  <c r="F8" i="1"/>
  <c r="G8" i="1" s="1"/>
  <c r="F9" i="1"/>
  <c r="G9" i="1" s="1"/>
  <c r="F10" i="1"/>
  <c r="F11" i="1"/>
  <c r="G11" i="1" s="1"/>
  <c r="F12" i="1"/>
  <c r="G12" i="1" s="1"/>
  <c r="F13" i="1"/>
  <c r="G13" i="1" s="1"/>
  <c r="F14" i="1"/>
  <c r="F15" i="1"/>
  <c r="G15" i="1" s="1"/>
  <c r="F16" i="1"/>
  <c r="G16" i="1" s="1"/>
  <c r="F6" i="1"/>
  <c r="G6" i="1" s="1"/>
  <c r="H16" i="1"/>
  <c r="H15" i="1"/>
  <c r="H14" i="1"/>
  <c r="G14" i="1"/>
  <c r="H13" i="1"/>
  <c r="H12" i="1"/>
  <c r="H11" i="1"/>
  <c r="H10" i="1"/>
  <c r="G10" i="1"/>
  <c r="H9" i="1"/>
  <c r="H8" i="1"/>
  <c r="H7" i="1"/>
  <c r="H6" i="1"/>
  <c r="H22" i="1" l="1"/>
  <c r="G17" i="11"/>
  <c r="J17" i="11" s="1"/>
  <c r="D7" i="9" s="1"/>
  <c r="J18" i="14"/>
  <c r="D65" i="9" s="1"/>
  <c r="H110" i="8"/>
  <c r="H83" i="8"/>
  <c r="H99" i="8"/>
  <c r="H80" i="8"/>
  <c r="H107" i="8"/>
  <c r="H103" i="8"/>
  <c r="H95" i="8"/>
  <c r="G110" i="8"/>
  <c r="G107" i="8"/>
  <c r="G103" i="8"/>
  <c r="G95" i="8"/>
  <c r="G99" i="8"/>
  <c r="G101" i="8"/>
  <c r="J101" i="8" s="1"/>
  <c r="G83" i="8"/>
  <c r="J83" i="8" s="1"/>
  <c r="G80" i="8"/>
  <c r="G22" i="1"/>
  <c r="J22" i="1" s="1"/>
  <c r="D3" i="9" s="1"/>
  <c r="K78" i="8"/>
  <c r="K75" i="8"/>
  <c r="K71" i="8"/>
  <c r="K58" i="8"/>
  <c r="K56" i="8"/>
  <c r="K54" i="8"/>
  <c r="K51" i="8"/>
  <c r="H50" i="8"/>
  <c r="F50" i="8"/>
  <c r="G50" i="8" s="1"/>
  <c r="K49" i="8"/>
  <c r="K45" i="8"/>
  <c r="K42" i="8"/>
  <c r="H41" i="8"/>
  <c r="H42" i="8" s="1"/>
  <c r="F41" i="8"/>
  <c r="G41" i="8" s="1"/>
  <c r="K40" i="8"/>
  <c r="K36" i="8"/>
  <c r="K22" i="8"/>
  <c r="K17" i="8"/>
  <c r="H16" i="8"/>
  <c r="F16" i="8"/>
  <c r="G16" i="8" s="1"/>
  <c r="F14" i="8"/>
  <c r="G14" i="8" s="1"/>
  <c r="F7" i="8"/>
  <c r="G7" i="8" s="1"/>
  <c r="F6" i="8"/>
  <c r="G6" i="8" s="1"/>
  <c r="K15" i="8"/>
  <c r="H14" i="8"/>
  <c r="K13" i="8"/>
  <c r="K9" i="8"/>
  <c r="H7" i="8"/>
  <c r="H6" i="8"/>
  <c r="F46" i="7"/>
  <c r="G46" i="7" s="1"/>
  <c r="H46" i="7"/>
  <c r="F47" i="7"/>
  <c r="G47" i="7" s="1"/>
  <c r="H47" i="7"/>
  <c r="F48" i="7"/>
  <c r="G48" i="7" s="1"/>
  <c r="H48" i="7"/>
  <c r="F49" i="7"/>
  <c r="G49" i="7" s="1"/>
  <c r="H49" i="7"/>
  <c r="F50" i="7"/>
  <c r="G50" i="7" s="1"/>
  <c r="H50" i="7"/>
  <c r="F51" i="7"/>
  <c r="G51" i="7" s="1"/>
  <c r="H51" i="7"/>
  <c r="F52" i="7"/>
  <c r="G52" i="7" s="1"/>
  <c r="H52" i="7"/>
  <c r="F53" i="7"/>
  <c r="G53" i="7" s="1"/>
  <c r="H53" i="7"/>
  <c r="F54" i="7"/>
  <c r="G54" i="7" s="1"/>
  <c r="H54" i="7"/>
  <c r="F55" i="7"/>
  <c r="G55" i="7" s="1"/>
  <c r="H55" i="7"/>
  <c r="F56" i="7"/>
  <c r="G56" i="7" s="1"/>
  <c r="H56" i="7"/>
  <c r="F57" i="7"/>
  <c r="G57" i="7" s="1"/>
  <c r="H57" i="7"/>
  <c r="F58" i="7"/>
  <c r="G58" i="7" s="1"/>
  <c r="H58" i="7"/>
  <c r="F59" i="7"/>
  <c r="G59" i="7" s="1"/>
  <c r="H59" i="7"/>
  <c r="F60" i="7"/>
  <c r="G60" i="7" s="1"/>
  <c r="H60" i="7"/>
  <c r="F39" i="7"/>
  <c r="G39" i="7" s="1"/>
  <c r="H39" i="7"/>
  <c r="F40" i="7"/>
  <c r="G40" i="7" s="1"/>
  <c r="H40" i="7"/>
  <c r="F41" i="7"/>
  <c r="G41" i="7" s="1"/>
  <c r="H41" i="7"/>
  <c r="F42" i="7"/>
  <c r="G42" i="7" s="1"/>
  <c r="H42" i="7"/>
  <c r="H38" i="7"/>
  <c r="F38" i="7"/>
  <c r="G38" i="7" s="1"/>
  <c r="H37" i="7"/>
  <c r="F37" i="7"/>
  <c r="G37" i="7" s="1"/>
  <c r="F28" i="7"/>
  <c r="G28" i="7" s="1"/>
  <c r="H28" i="7"/>
  <c r="F29" i="7"/>
  <c r="G29" i="7" s="1"/>
  <c r="H29" i="7"/>
  <c r="F30" i="7"/>
  <c r="G30" i="7" s="1"/>
  <c r="H30" i="7"/>
  <c r="F31" i="7"/>
  <c r="G31" i="7" s="1"/>
  <c r="H31" i="7"/>
  <c r="F32" i="7"/>
  <c r="G32" i="7" s="1"/>
  <c r="H32" i="7"/>
  <c r="F33" i="7"/>
  <c r="G33" i="7" s="1"/>
  <c r="H33" i="7"/>
  <c r="F34" i="7"/>
  <c r="G34" i="7" s="1"/>
  <c r="H34" i="7"/>
  <c r="F35" i="7"/>
  <c r="G35" i="7" s="1"/>
  <c r="H35" i="7"/>
  <c r="H27" i="7"/>
  <c r="F27" i="7"/>
  <c r="G27" i="7" s="1"/>
  <c r="H26" i="7"/>
  <c r="F26" i="7"/>
  <c r="G26" i="7" s="1"/>
  <c r="F20" i="7"/>
  <c r="G20" i="7" s="1"/>
  <c r="H20" i="7"/>
  <c r="F21" i="7"/>
  <c r="G21" i="7" s="1"/>
  <c r="H21" i="7"/>
  <c r="F22" i="7"/>
  <c r="G22" i="7" s="1"/>
  <c r="H22" i="7"/>
  <c r="F23" i="7"/>
  <c r="G23" i="7" s="1"/>
  <c r="H23" i="7"/>
  <c r="F24" i="7"/>
  <c r="G24" i="7" s="1"/>
  <c r="H24" i="7"/>
  <c r="H19" i="7"/>
  <c r="F19" i="7"/>
  <c r="G19" i="7" s="1"/>
  <c r="H18" i="7"/>
  <c r="F18" i="7"/>
  <c r="G18" i="7" s="1"/>
  <c r="F15" i="7"/>
  <c r="G15" i="7" s="1"/>
  <c r="H15" i="7"/>
  <c r="F16" i="7"/>
  <c r="G16" i="7" s="1"/>
  <c r="H16" i="7"/>
  <c r="F45" i="7"/>
  <c r="G45" i="7" s="1"/>
  <c r="F44" i="7"/>
  <c r="G44" i="7" s="1"/>
  <c r="F14" i="7"/>
  <c r="G14" i="7" s="1"/>
  <c r="F7" i="7"/>
  <c r="G7" i="7" s="1"/>
  <c r="F6" i="7"/>
  <c r="G6" i="7" s="1"/>
  <c r="K61" i="7"/>
  <c r="H45" i="7"/>
  <c r="H44" i="7"/>
  <c r="K43" i="7"/>
  <c r="K36" i="7"/>
  <c r="K25" i="7"/>
  <c r="K17" i="7"/>
  <c r="H14" i="7"/>
  <c r="K13" i="7"/>
  <c r="H7" i="7"/>
  <c r="H6" i="7"/>
  <c r="H12" i="5"/>
  <c r="F12" i="5"/>
  <c r="G12" i="5" s="1"/>
  <c r="H11" i="5"/>
  <c r="F11" i="5"/>
  <c r="G11" i="5" s="1"/>
  <c r="H10" i="5"/>
  <c r="F10" i="5"/>
  <c r="G10" i="5" s="1"/>
  <c r="F29" i="6"/>
  <c r="G29" i="6" s="1"/>
  <c r="H29" i="6"/>
  <c r="F30" i="6"/>
  <c r="G30" i="6" s="1"/>
  <c r="H30" i="6"/>
  <c r="F31" i="6"/>
  <c r="G31" i="6" s="1"/>
  <c r="H31" i="6"/>
  <c r="H28" i="6"/>
  <c r="F28" i="6"/>
  <c r="G28" i="6" s="1"/>
  <c r="H27" i="6"/>
  <c r="F27" i="6"/>
  <c r="G27" i="6" s="1"/>
  <c r="H16" i="6"/>
  <c r="F16" i="6"/>
  <c r="G16" i="6" s="1"/>
  <c r="H15" i="6"/>
  <c r="F15" i="6"/>
  <c r="G15" i="6" s="1"/>
  <c r="H13" i="6"/>
  <c r="F13" i="6"/>
  <c r="G13" i="6" s="1"/>
  <c r="H12" i="6"/>
  <c r="H14" i="6" s="1"/>
  <c r="F12" i="6"/>
  <c r="G12" i="6" s="1"/>
  <c r="F7" i="6"/>
  <c r="G7" i="6" s="1"/>
  <c r="H7" i="6"/>
  <c r="F8" i="6"/>
  <c r="G8" i="6" s="1"/>
  <c r="H8" i="6"/>
  <c r="F9" i="6"/>
  <c r="G9" i="6" s="1"/>
  <c r="H9" i="6"/>
  <c r="F10" i="6"/>
  <c r="G10" i="6" s="1"/>
  <c r="H10" i="6"/>
  <c r="F34" i="6"/>
  <c r="G34" i="6" s="1"/>
  <c r="F33" i="6"/>
  <c r="G33" i="6" s="1"/>
  <c r="F25" i="6"/>
  <c r="G25" i="6" s="1"/>
  <c r="F24" i="6"/>
  <c r="G24" i="6" s="1"/>
  <c r="F23" i="6"/>
  <c r="G23" i="6" s="1"/>
  <c r="F22" i="6"/>
  <c r="G22" i="6" s="1"/>
  <c r="F21" i="6"/>
  <c r="G21" i="6" s="1"/>
  <c r="F20" i="6"/>
  <c r="G20" i="6" s="1"/>
  <c r="F18" i="6"/>
  <c r="G18" i="6" s="1"/>
  <c r="F17" i="6"/>
  <c r="G17" i="6" s="1"/>
  <c r="F6" i="6"/>
  <c r="G6" i="6" s="1"/>
  <c r="K45" i="6"/>
  <c r="H34" i="6"/>
  <c r="H33" i="6"/>
  <c r="K32" i="6"/>
  <c r="K26" i="6"/>
  <c r="H25" i="6"/>
  <c r="H24" i="6"/>
  <c r="H23" i="6"/>
  <c r="H22" i="6"/>
  <c r="H21" i="6"/>
  <c r="H20" i="6"/>
  <c r="K19" i="6"/>
  <c r="H18" i="6"/>
  <c r="H17" i="6"/>
  <c r="K14" i="6"/>
  <c r="K11" i="6"/>
  <c r="H6" i="6"/>
  <c r="K14" i="5"/>
  <c r="G34" i="5"/>
  <c r="H34" i="5"/>
  <c r="G35" i="5"/>
  <c r="H35" i="5"/>
  <c r="G36" i="5"/>
  <c r="H36" i="5"/>
  <c r="G37" i="5"/>
  <c r="H37" i="5"/>
  <c r="G38" i="5"/>
  <c r="H38" i="5"/>
  <c r="G39" i="5"/>
  <c r="H39" i="5"/>
  <c r="G40" i="5"/>
  <c r="H40" i="5"/>
  <c r="G41" i="5"/>
  <c r="H41" i="5"/>
  <c r="F13" i="5"/>
  <c r="G13" i="5" s="1"/>
  <c r="G46" i="5"/>
  <c r="G45" i="5"/>
  <c r="G44" i="5"/>
  <c r="G43" i="5"/>
  <c r="G42" i="5"/>
  <c r="F33" i="5"/>
  <c r="G33" i="5" s="1"/>
  <c r="F32" i="5"/>
  <c r="G32" i="5" s="1"/>
  <c r="F30" i="5"/>
  <c r="G30" i="5" s="1"/>
  <c r="F29" i="5"/>
  <c r="G29" i="5" s="1"/>
  <c r="F28" i="5"/>
  <c r="G28" i="5" s="1"/>
  <c r="F26" i="5"/>
  <c r="G26" i="5" s="1"/>
  <c r="F25" i="5"/>
  <c r="G25" i="5" s="1"/>
  <c r="F24" i="5"/>
  <c r="G24" i="5" s="1"/>
  <c r="F23" i="5"/>
  <c r="G23" i="5" s="1"/>
  <c r="F22" i="5"/>
  <c r="G22" i="5" s="1"/>
  <c r="F21" i="5"/>
  <c r="G21" i="5" s="1"/>
  <c r="F20" i="5"/>
  <c r="G20" i="5" s="1"/>
  <c r="F19" i="5"/>
  <c r="G19" i="5" s="1"/>
  <c r="F17" i="5"/>
  <c r="G17" i="5" s="1"/>
  <c r="F16" i="5"/>
  <c r="G16" i="5" s="1"/>
  <c r="F15" i="5"/>
  <c r="G15" i="5" s="1"/>
  <c r="F8" i="5"/>
  <c r="G8" i="5" s="1"/>
  <c r="F7" i="5"/>
  <c r="G7" i="5" s="1"/>
  <c r="F6" i="5"/>
  <c r="G6" i="5" s="1"/>
  <c r="K47" i="5"/>
  <c r="H46" i="5"/>
  <c r="H45" i="5"/>
  <c r="H44" i="5"/>
  <c r="H43" i="5"/>
  <c r="H42" i="5"/>
  <c r="H33" i="5"/>
  <c r="H32" i="5"/>
  <c r="K31" i="5"/>
  <c r="H30" i="5"/>
  <c r="H29" i="5"/>
  <c r="H28" i="5"/>
  <c r="K27" i="5"/>
  <c r="H26" i="5"/>
  <c r="H25" i="5"/>
  <c r="H24" i="5"/>
  <c r="H23" i="5"/>
  <c r="H22" i="5"/>
  <c r="H21" i="5"/>
  <c r="H20" i="5"/>
  <c r="H19" i="5"/>
  <c r="K18" i="5"/>
  <c r="H17" i="5"/>
  <c r="H16" i="5"/>
  <c r="H15" i="5"/>
  <c r="H13" i="5"/>
  <c r="K9" i="5"/>
  <c r="H8" i="5"/>
  <c r="H7" i="5"/>
  <c r="H6" i="5"/>
  <c r="C2" i="10"/>
  <c r="H14" i="5" l="1"/>
  <c r="G14" i="5"/>
  <c r="J14" i="5" s="1"/>
  <c r="D30" i="9" s="1"/>
  <c r="G14" i="6"/>
  <c r="J14" i="6" s="1"/>
  <c r="D39" i="9" s="1"/>
  <c r="K114" i="8"/>
  <c r="J95" i="8"/>
  <c r="J99" i="8"/>
  <c r="J110" i="8"/>
  <c r="D60" i="9" s="1"/>
  <c r="J80" i="8"/>
  <c r="H56" i="8"/>
  <c r="J107" i="8"/>
  <c r="H58" i="8"/>
  <c r="J103" i="8"/>
  <c r="H40" i="8"/>
  <c r="H78" i="8"/>
  <c r="H75" i="8"/>
  <c r="H71" i="8"/>
  <c r="G78" i="8"/>
  <c r="G75" i="8"/>
  <c r="G71" i="8"/>
  <c r="G58" i="8"/>
  <c r="G56" i="8"/>
  <c r="H51" i="8"/>
  <c r="H54" i="8"/>
  <c r="G49" i="8"/>
  <c r="H36" i="8"/>
  <c r="H49" i="8"/>
  <c r="H45" i="8"/>
  <c r="G45" i="8"/>
  <c r="G54" i="8"/>
  <c r="G51" i="8"/>
  <c r="J51" i="8" s="1"/>
  <c r="G42" i="8"/>
  <c r="J42" i="8" s="1"/>
  <c r="G36" i="8"/>
  <c r="H22" i="8"/>
  <c r="G40" i="8"/>
  <c r="G22" i="8"/>
  <c r="H17" i="8"/>
  <c r="H13" i="8"/>
  <c r="G17" i="8"/>
  <c r="G15" i="8"/>
  <c r="D57" i="9" s="1"/>
  <c r="H9" i="8"/>
  <c r="H15" i="8"/>
  <c r="G13" i="8"/>
  <c r="G9" i="8"/>
  <c r="H36" i="7"/>
  <c r="H43" i="7"/>
  <c r="H13" i="7"/>
  <c r="H61" i="7"/>
  <c r="H17" i="7"/>
  <c r="H25" i="7"/>
  <c r="K65" i="7"/>
  <c r="G61" i="7"/>
  <c r="J61" i="7" s="1"/>
  <c r="D52" i="9" s="1"/>
  <c r="G13" i="7"/>
  <c r="G25" i="7"/>
  <c r="J25" i="7" s="1"/>
  <c r="D49" i="9" s="1"/>
  <c r="G36" i="7"/>
  <c r="G43" i="7"/>
  <c r="G17" i="7"/>
  <c r="J17" i="7" s="1"/>
  <c r="D48" i="9" s="1"/>
  <c r="H19" i="6"/>
  <c r="H26" i="6"/>
  <c r="H32" i="6"/>
  <c r="H45" i="6"/>
  <c r="H11" i="6"/>
  <c r="K49" i="6"/>
  <c r="G32" i="6"/>
  <c r="G11" i="6"/>
  <c r="G19" i="6"/>
  <c r="J19" i="6" s="1"/>
  <c r="D40" i="9" s="1"/>
  <c r="G26" i="6"/>
  <c r="G45" i="6"/>
  <c r="H18" i="5"/>
  <c r="K51" i="5"/>
  <c r="H27" i="5"/>
  <c r="H31" i="5"/>
  <c r="H47" i="5"/>
  <c r="H9" i="5"/>
  <c r="G18" i="5"/>
  <c r="G31" i="5"/>
  <c r="J31" i="5" s="1"/>
  <c r="D33" i="9" s="1"/>
  <c r="G9" i="5"/>
  <c r="G27" i="5"/>
  <c r="G47" i="5"/>
  <c r="D59" i="9" l="1"/>
  <c r="D56" i="9"/>
  <c r="G114" i="8"/>
  <c r="J27" i="5"/>
  <c r="D32" i="9" s="1"/>
  <c r="C52" i="10"/>
  <c r="C49" i="10"/>
  <c r="C53" i="10"/>
  <c r="C50" i="10"/>
  <c r="C48" i="10"/>
  <c r="C51" i="10"/>
  <c r="D58" i="9"/>
  <c r="C72" i="10"/>
  <c r="C69" i="10"/>
  <c r="C73" i="10"/>
  <c r="C70" i="10"/>
  <c r="C68" i="10"/>
  <c r="C71" i="10"/>
  <c r="C41" i="10"/>
  <c r="C38" i="10"/>
  <c r="C42" i="10"/>
  <c r="C39" i="10"/>
  <c r="C43" i="10"/>
  <c r="C40" i="10"/>
  <c r="C60" i="10"/>
  <c r="C58" i="10"/>
  <c r="C61" i="10"/>
  <c r="C62" i="10"/>
  <c r="C59" i="10"/>
  <c r="C63" i="10"/>
  <c r="J32" i="6"/>
  <c r="D42" i="9" s="1"/>
  <c r="H114" i="8"/>
  <c r="D61" i="9"/>
  <c r="J40" i="8"/>
  <c r="J58" i="8"/>
  <c r="J9" i="8"/>
  <c r="J56" i="8"/>
  <c r="J75" i="8"/>
  <c r="J49" i="8"/>
  <c r="J54" i="8"/>
  <c r="J71" i="8"/>
  <c r="J78" i="8"/>
  <c r="J36" i="8"/>
  <c r="J45" i="8"/>
  <c r="J22" i="8"/>
  <c r="J17" i="8"/>
  <c r="J13" i="8"/>
  <c r="J15" i="8"/>
  <c r="J36" i="7"/>
  <c r="D50" i="9" s="1"/>
  <c r="H65" i="7"/>
  <c r="J13" i="7"/>
  <c r="D47" i="9" s="1"/>
  <c r="J43" i="7"/>
  <c r="D51" i="9" s="1"/>
  <c r="G65" i="7"/>
  <c r="J11" i="6"/>
  <c r="D38" i="9" s="1"/>
  <c r="J26" i="6"/>
  <c r="D41" i="9" s="1"/>
  <c r="H49" i="6"/>
  <c r="J45" i="6"/>
  <c r="D43" i="9" s="1"/>
  <c r="G49" i="6"/>
  <c r="J18" i="5"/>
  <c r="D31" i="9" s="1"/>
  <c r="J9" i="5"/>
  <c r="D29" i="9" s="1"/>
  <c r="H51" i="5"/>
  <c r="J47" i="5"/>
  <c r="D34" i="9" s="1"/>
  <c r="G51" i="5"/>
  <c r="F24" i="13"/>
  <c r="G24" i="13" s="1"/>
  <c r="H24" i="13"/>
  <c r="F25" i="13"/>
  <c r="G25" i="13" s="1"/>
  <c r="H25" i="13"/>
  <c r="F26" i="13"/>
  <c r="G26" i="13" s="1"/>
  <c r="H26" i="13"/>
  <c r="F27" i="13"/>
  <c r="G27" i="13" s="1"/>
  <c r="H27" i="13"/>
  <c r="F28" i="13"/>
  <c r="G28" i="13" s="1"/>
  <c r="H28" i="13"/>
  <c r="F29" i="13"/>
  <c r="G29" i="13" s="1"/>
  <c r="H29" i="13"/>
  <c r="F30" i="13"/>
  <c r="G30" i="13" s="1"/>
  <c r="H30" i="13"/>
  <c r="F13" i="13"/>
  <c r="G13" i="13" s="1"/>
  <c r="H13" i="13"/>
  <c r="F14" i="13"/>
  <c r="G14" i="13" s="1"/>
  <c r="H14" i="13"/>
  <c r="F15" i="13"/>
  <c r="G15" i="13" s="1"/>
  <c r="H15" i="13"/>
  <c r="K52" i="13"/>
  <c r="H51" i="13"/>
  <c r="F51" i="13"/>
  <c r="G51" i="13" s="1"/>
  <c r="H50" i="13"/>
  <c r="F50" i="13"/>
  <c r="G50" i="13" s="1"/>
  <c r="H49" i="13"/>
  <c r="F49" i="13"/>
  <c r="G49" i="13" s="1"/>
  <c r="H48" i="13"/>
  <c r="F48" i="13"/>
  <c r="G48" i="13" s="1"/>
  <c r="H47" i="13"/>
  <c r="F47" i="13"/>
  <c r="G47" i="13" s="1"/>
  <c r="H46" i="13"/>
  <c r="F46" i="13"/>
  <c r="G46" i="13" s="1"/>
  <c r="H45" i="13"/>
  <c r="F45" i="13"/>
  <c r="G45" i="13" s="1"/>
  <c r="H44" i="13"/>
  <c r="F44" i="13"/>
  <c r="G44" i="13" s="1"/>
  <c r="H43" i="13"/>
  <c r="F43" i="13"/>
  <c r="G43" i="13" s="1"/>
  <c r="H42" i="13"/>
  <c r="F42" i="13"/>
  <c r="G42" i="13" s="1"/>
  <c r="H41" i="13"/>
  <c r="F41" i="13"/>
  <c r="G41" i="13" s="1"/>
  <c r="H40" i="13"/>
  <c r="F40" i="13"/>
  <c r="G40" i="13" s="1"/>
  <c r="H39" i="13"/>
  <c r="F39" i="13"/>
  <c r="G39" i="13" s="1"/>
  <c r="H38" i="13"/>
  <c r="F38" i="13"/>
  <c r="G38" i="13" s="1"/>
  <c r="K37" i="13"/>
  <c r="H36" i="13"/>
  <c r="F36" i="13"/>
  <c r="G36" i="13" s="1"/>
  <c r="H35" i="13"/>
  <c r="F35" i="13"/>
  <c r="G35" i="13" s="1"/>
  <c r="H34" i="13"/>
  <c r="F34" i="13"/>
  <c r="G34" i="13" s="1"/>
  <c r="H33" i="13"/>
  <c r="F33" i="13"/>
  <c r="G33" i="13" s="1"/>
  <c r="H32" i="13"/>
  <c r="F32" i="13"/>
  <c r="G32" i="13" s="1"/>
  <c r="K31" i="13"/>
  <c r="H23" i="13"/>
  <c r="F23" i="13"/>
  <c r="G23" i="13" s="1"/>
  <c r="H22" i="13"/>
  <c r="F22" i="13"/>
  <c r="G22" i="13" s="1"/>
  <c r="H21" i="13"/>
  <c r="F21" i="13"/>
  <c r="G21" i="13" s="1"/>
  <c r="H20" i="13"/>
  <c r="F20" i="13"/>
  <c r="G20" i="13" s="1"/>
  <c r="H19" i="13"/>
  <c r="F19" i="13"/>
  <c r="G19" i="13" s="1"/>
  <c r="H18" i="13"/>
  <c r="F18" i="13"/>
  <c r="G18" i="13" s="1"/>
  <c r="H17" i="13"/>
  <c r="F17" i="13"/>
  <c r="G17" i="13" s="1"/>
  <c r="K16" i="13"/>
  <c r="H12" i="13"/>
  <c r="F12" i="13"/>
  <c r="G12" i="13" s="1"/>
  <c r="K11" i="13"/>
  <c r="H10" i="13"/>
  <c r="H11" i="13" s="1"/>
  <c r="F10" i="13"/>
  <c r="G10" i="13" s="1"/>
  <c r="K9" i="13"/>
  <c r="H8" i="13"/>
  <c r="F8" i="13"/>
  <c r="G8" i="13" s="1"/>
  <c r="H7" i="13"/>
  <c r="F7" i="13"/>
  <c r="G7" i="13" s="1"/>
  <c r="H6" i="13"/>
  <c r="F6" i="13"/>
  <c r="G6" i="13" s="1"/>
  <c r="K59" i="3"/>
  <c r="K40" i="3"/>
  <c r="K34" i="3"/>
  <c r="K25" i="3"/>
  <c r="K20" i="3"/>
  <c r="K17" i="3"/>
  <c r="F58" i="3"/>
  <c r="G58" i="3" s="1"/>
  <c r="F57" i="3"/>
  <c r="G57" i="3" s="1"/>
  <c r="F56" i="3"/>
  <c r="G56" i="3" s="1"/>
  <c r="F55" i="3"/>
  <c r="G55" i="3" s="1"/>
  <c r="F54" i="3"/>
  <c r="G54" i="3" s="1"/>
  <c r="F53" i="3"/>
  <c r="G53" i="3" s="1"/>
  <c r="F52" i="3"/>
  <c r="G52" i="3" s="1"/>
  <c r="F51" i="3"/>
  <c r="G51" i="3" s="1"/>
  <c r="F50" i="3"/>
  <c r="G50" i="3" s="1"/>
  <c r="F49" i="3"/>
  <c r="G49" i="3" s="1"/>
  <c r="F48" i="3"/>
  <c r="G48" i="3" s="1"/>
  <c r="F47" i="3"/>
  <c r="G47" i="3" s="1"/>
  <c r="F46" i="3"/>
  <c r="G46" i="3" s="1"/>
  <c r="J114" i="8" l="1"/>
  <c r="J65" i="7"/>
  <c r="E51" i="9" s="1"/>
  <c r="J49" i="6"/>
  <c r="E41" i="9" s="1"/>
  <c r="J51" i="5"/>
  <c r="E31" i="9" s="1"/>
  <c r="H9" i="13"/>
  <c r="H31" i="13"/>
  <c r="G11" i="13"/>
  <c r="J11" i="13" s="1"/>
  <c r="D21" i="9" s="1"/>
  <c r="H37" i="13"/>
  <c r="G16" i="13"/>
  <c r="H16" i="13"/>
  <c r="H52" i="13"/>
  <c r="K56" i="13"/>
  <c r="G9" i="13"/>
  <c r="J9" i="13" s="1"/>
  <c r="D20" i="9" s="1"/>
  <c r="G37" i="13"/>
  <c r="G31" i="13"/>
  <c r="G52" i="13"/>
  <c r="K63" i="3"/>
  <c r="A3" i="3" s="1"/>
  <c r="E50" i="9" l="1"/>
  <c r="E42" i="9"/>
  <c r="E39" i="9"/>
  <c r="E40" i="9"/>
  <c r="E43" i="9"/>
  <c r="E38" i="9"/>
  <c r="E49" i="9"/>
  <c r="E52" i="9"/>
  <c r="E48" i="9"/>
  <c r="E47" i="9"/>
  <c r="E59" i="9"/>
  <c r="E60" i="9"/>
  <c r="E57" i="9"/>
  <c r="E61" i="9"/>
  <c r="E58" i="9"/>
  <c r="E56" i="9"/>
  <c r="E32" i="9"/>
  <c r="E33" i="9"/>
  <c r="E30" i="9"/>
  <c r="E29" i="9"/>
  <c r="E34" i="9"/>
  <c r="J31" i="13"/>
  <c r="D23" i="9" s="1"/>
  <c r="H56" i="13"/>
  <c r="J16" i="13"/>
  <c r="D22" i="9" s="1"/>
  <c r="J37" i="13"/>
  <c r="D24" i="9" s="1"/>
  <c r="G56" i="13"/>
  <c r="J52" i="13"/>
  <c r="D25" i="9" s="1"/>
  <c r="J56" i="13" l="1"/>
  <c r="E21" i="9" l="1"/>
  <c r="E25" i="9"/>
  <c r="E23" i="9"/>
  <c r="E24" i="9"/>
  <c r="E22" i="9"/>
  <c r="E20" i="9"/>
  <c r="F45" i="3"/>
  <c r="G45" i="3" s="1"/>
  <c r="F44" i="3"/>
  <c r="G44" i="3" s="1"/>
  <c r="F43" i="3"/>
  <c r="G43" i="3" s="1"/>
  <c r="F42" i="3"/>
  <c r="G42" i="3" s="1"/>
  <c r="F41" i="3"/>
  <c r="G41" i="3" s="1"/>
  <c r="F38" i="3"/>
  <c r="G38" i="3" s="1"/>
  <c r="F39" i="3"/>
  <c r="G39" i="3" s="1"/>
  <c r="F37" i="3"/>
  <c r="G37" i="3" s="1"/>
  <c r="F36" i="3"/>
  <c r="G36" i="3" s="1"/>
  <c r="F35" i="3"/>
  <c r="G35" i="3" s="1"/>
  <c r="F29" i="3"/>
  <c r="G29" i="3" s="1"/>
  <c r="F30" i="3"/>
  <c r="G30" i="3" s="1"/>
  <c r="F31" i="3"/>
  <c r="G31" i="3" s="1"/>
  <c r="F32" i="3"/>
  <c r="G32" i="3" s="1"/>
  <c r="F33" i="3"/>
  <c r="G33" i="3" s="1"/>
  <c r="F28" i="3"/>
  <c r="G28" i="3" s="1"/>
  <c r="F27" i="3"/>
  <c r="G27" i="3" s="1"/>
  <c r="F26" i="3"/>
  <c r="G26" i="3" s="1"/>
  <c r="F23" i="3"/>
  <c r="G23" i="3" s="1"/>
  <c r="F24" i="3"/>
  <c r="G24" i="3" s="1"/>
  <c r="F22" i="3"/>
  <c r="G22" i="3" s="1"/>
  <c r="F21" i="3"/>
  <c r="G21" i="3" s="1"/>
  <c r="F19" i="3"/>
  <c r="G19" i="3" s="1"/>
  <c r="F18" i="3"/>
  <c r="G18" i="3" s="1"/>
  <c r="H43" i="3"/>
  <c r="H44" i="3"/>
  <c r="H45" i="3"/>
  <c r="H46" i="3"/>
  <c r="H47" i="3"/>
  <c r="H48" i="3"/>
  <c r="H49" i="3"/>
  <c r="H50" i="3"/>
  <c r="H51" i="3"/>
  <c r="H52" i="3"/>
  <c r="H53" i="3"/>
  <c r="H54" i="3"/>
  <c r="H55" i="3"/>
  <c r="H56" i="3"/>
  <c r="H57" i="3"/>
  <c r="H58" i="3"/>
  <c r="H42" i="3"/>
  <c r="H41" i="3"/>
  <c r="F7" i="3"/>
  <c r="G7" i="3" s="1"/>
  <c r="F8" i="3"/>
  <c r="G8" i="3" s="1"/>
  <c r="F9" i="3"/>
  <c r="G9" i="3" s="1"/>
  <c r="F10" i="3"/>
  <c r="G10" i="3" s="1"/>
  <c r="F11" i="3"/>
  <c r="G11" i="3" s="1"/>
  <c r="F12" i="3"/>
  <c r="G12" i="3" s="1"/>
  <c r="F13" i="3"/>
  <c r="G13" i="3" s="1"/>
  <c r="F14" i="3"/>
  <c r="G14" i="3" s="1"/>
  <c r="F15" i="3"/>
  <c r="G15" i="3" s="1"/>
  <c r="F16" i="3"/>
  <c r="G16" i="3" s="1"/>
  <c r="F6" i="3"/>
  <c r="G6" i="3" s="1"/>
  <c r="H39" i="3"/>
  <c r="H38" i="3"/>
  <c r="H37" i="3"/>
  <c r="H36" i="3"/>
  <c r="H35" i="3"/>
  <c r="H30" i="3"/>
  <c r="H31" i="3"/>
  <c r="H32" i="3"/>
  <c r="H33" i="3"/>
  <c r="H29" i="3"/>
  <c r="H28" i="3"/>
  <c r="H27" i="3"/>
  <c r="H26" i="3"/>
  <c r="H23" i="3"/>
  <c r="H24" i="3"/>
  <c r="H22" i="3"/>
  <c r="H21" i="3"/>
  <c r="H19" i="3"/>
  <c r="H18" i="3"/>
  <c r="H7" i="3"/>
  <c r="H8" i="3"/>
  <c r="H9" i="3"/>
  <c r="H10" i="3"/>
  <c r="H11" i="3"/>
  <c r="H12" i="3"/>
  <c r="H13" i="3"/>
  <c r="H14" i="3"/>
  <c r="H15" i="3"/>
  <c r="H16" i="3"/>
  <c r="H6" i="3"/>
  <c r="H59" i="3" l="1"/>
  <c r="H20" i="3"/>
  <c r="G59" i="3"/>
  <c r="G40" i="3"/>
  <c r="G34" i="3"/>
  <c r="G25" i="3"/>
  <c r="G20" i="3"/>
  <c r="J20" i="3" s="1"/>
  <c r="D12" i="9" s="1"/>
  <c r="H34" i="3"/>
  <c r="H25" i="3"/>
  <c r="H40" i="3"/>
  <c r="H17" i="3"/>
  <c r="J59" i="3" l="1"/>
  <c r="D16" i="9" s="1"/>
  <c r="H63" i="3"/>
  <c r="J40" i="3"/>
  <c r="D15" i="9" s="1"/>
  <c r="J34" i="3"/>
  <c r="J25" i="3"/>
  <c r="D13" i="9" s="1"/>
  <c r="G17" i="3"/>
  <c r="D14" i="9" l="1"/>
  <c r="J17" i="3"/>
  <c r="G63" i="3"/>
  <c r="J63" i="3" s="1"/>
  <c r="E7" i="9" l="1"/>
  <c r="E65" i="9"/>
  <c r="E3" i="9"/>
  <c r="C8" i="10" s="1"/>
  <c r="E14" i="9"/>
  <c r="E15" i="9"/>
  <c r="E12" i="9"/>
  <c r="E13" i="9"/>
  <c r="E16" i="9"/>
  <c r="D11" i="9"/>
  <c r="E11" i="9" s="1"/>
  <c r="C33" i="10"/>
  <c r="C29" i="10"/>
  <c r="C32" i="10"/>
  <c r="C30" i="10"/>
  <c r="C28" i="10"/>
  <c r="C31" i="10"/>
  <c r="C20" i="10" l="1"/>
  <c r="C22" i="10"/>
  <c r="C23" i="10"/>
  <c r="C18" i="10"/>
  <c r="C19" i="10"/>
  <c r="C21" i="10"/>
</calcChain>
</file>

<file path=xl/comments1.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2.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3.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4.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5.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6.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7.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8.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comments9.xml><?xml version="1.0" encoding="utf-8"?>
<comments xmlns="http://schemas.openxmlformats.org/spreadsheetml/2006/main">
  <authors>
    <author>Weissman, Sarah (NHTSA)</author>
  </authors>
  <commentList>
    <comment ref="C4" authorId="0" shapeId="0">
      <text>
        <r>
          <rPr>
            <b/>
            <sz val="9"/>
            <color indexed="81"/>
            <rFont val="Tahoma"/>
            <family val="2"/>
          </rPr>
          <t>Instructions:</t>
        </r>
        <r>
          <rPr>
            <sz val="9"/>
            <color indexed="81"/>
            <rFont val="Tahoma"/>
            <family val="2"/>
          </rPr>
          <t xml:space="preserve">
Each "State Response" cell contains a drop-down menu with 3 response options.
The red highlighting will disappear once a response is selected. This should aid States in tracking questions without responses.</t>
        </r>
      </text>
    </comment>
  </commentList>
</comments>
</file>

<file path=xl/sharedStrings.xml><?xml version="1.0" encoding="utf-8"?>
<sst xmlns="http://schemas.openxmlformats.org/spreadsheetml/2006/main" count="600" uniqueCount="451">
  <si>
    <t>Responses</t>
  </si>
  <si>
    <t>TRCC Recommendations</t>
  </si>
  <si>
    <t>Subgroup</t>
  </si>
  <si>
    <t>Does the TRCC membership include executive and technical staff representation from all six data systems?</t>
  </si>
  <si>
    <t xml:space="preserve"> Do the executive members of the TRCC regularly participate in TRCC meetings and have the power to direct the agencies’ resources for their respective areas of responsibility?</t>
  </si>
  <si>
    <t>Does the TRCC involve the appropriate State IT agency or offices when member agencies are planning and implementing technology projects?</t>
  </si>
  <si>
    <t>Is there a formal document authorizing the TRCC?</t>
  </si>
  <si>
    <t>Does the TRCC provide the leadership and coordination necessary to develop, implement, and monitor the State Traffic Records Strategic Plan?</t>
  </si>
  <si>
    <t>Does the TRCC advise the State Highway Safety Office on allocation of Federal traffic records improvement grant funds?</t>
  </si>
  <si>
    <t>Does the TRCC identify core system performance measures and monitor progress?</t>
  </si>
  <si>
    <t>Does the TRCC enable meaningful coordination among stakeholders and serve as a forum for the discussion of the State’s traffic records programs, challenges, and investments?</t>
  </si>
  <si>
    <t>Does the TRCC have a traffic records inventory?</t>
  </si>
  <si>
    <t>Does the TRCC have a designated chair?</t>
  </si>
  <si>
    <t>Is there a designated Traffic Records Coordinator?</t>
  </si>
  <si>
    <t>Does the TRCC meet at least quarterly?</t>
  </si>
  <si>
    <t>Does the TRCC review quality control and quality improvement programs impacting the core data systems?</t>
  </si>
  <si>
    <t>Does the TRCC assess and coordinate the technical assistance and training needs of stakeholders?</t>
  </si>
  <si>
    <r>
      <rPr>
        <sz val="11"/>
        <color theme="1"/>
        <rFont val="Calibri"/>
        <family val="2"/>
        <scheme val="minor"/>
      </rPr>
      <t>Do the TRCC's program planning and coordination efforts reflect traffic records improvement</t>
    </r>
    <r>
      <rPr>
        <sz val="11"/>
        <color rgb="FF000000"/>
        <rFont val="Calibri"/>
        <family val="2"/>
        <scheme val="minor"/>
      </rPr>
      <t xml:space="preserve"> funding sources beyond §405(c) funds</t>
    </r>
    <r>
      <rPr>
        <sz val="11"/>
        <color theme="1"/>
        <rFont val="Calibri"/>
        <family val="2"/>
        <scheme val="minor"/>
      </rPr>
      <t>?</t>
    </r>
  </si>
  <si>
    <t>Q#</t>
  </si>
  <si>
    <t>TRCC Management Questions</t>
  </si>
  <si>
    <t>Traffic Records Coordinating Committee Management Questions</t>
  </si>
  <si>
    <t>Crash Data Questions</t>
  </si>
  <si>
    <t>Crash Questions</t>
  </si>
  <si>
    <t>Is statewide crash data consolidated into one database?</t>
  </si>
  <si>
    <t>Is the statewide crash system’s organizational custodian clearly defined?</t>
  </si>
  <si>
    <t>Does the State have criteria requiring the submission of fatal crashes to the statewide crash system?</t>
  </si>
  <si>
    <t>Does the State have criteria requiring the submission of injury crashes to the statewide crash system?</t>
  </si>
  <si>
    <t>Does the State have criteria requiring the submission of property damage only (PDO) crashes to the statewide crash system?</t>
  </si>
  <si>
    <t>Does the State have statutes or other criteria specifying timeframes for crash report submission to the statewide crash database?</t>
  </si>
  <si>
    <t>Does the statewide crash system record crashes occurring in non-trafficway areas (e.g., parking lots, driveways)?</t>
  </si>
  <si>
    <t>Is data from the crash system used to identify crash risk factors?</t>
  </si>
  <si>
    <t>Is data from the crash system used to guide engineering and construction projects?</t>
  </si>
  <si>
    <t>Is data from the crash system regularly used to prioritize law enforcement activity?</t>
  </si>
  <si>
    <t>Is data from the crash system used to evaluate safety countermeasure programs?</t>
  </si>
  <si>
    <t>Crash Recommendations</t>
  </si>
  <si>
    <t>Strategic Planning Recommendations</t>
  </si>
  <si>
    <t>Description and Contents</t>
  </si>
  <si>
    <t>Applicable Guidelines</t>
  </si>
  <si>
    <t>Data Dictionary</t>
  </si>
  <si>
    <t>Procedures and Process Flows</t>
  </si>
  <si>
    <t>Interfaces</t>
  </si>
  <si>
    <t>Data Quality Control Programs</t>
  </si>
  <si>
    <t>State Score</t>
  </si>
  <si>
    <t>Score Possible</t>
  </si>
  <si>
    <t>Q. Rank</t>
  </si>
  <si>
    <t>Description and Contents of the Crash Data System</t>
  </si>
  <si>
    <t>Strategic Planning for Traffic Records Systems Questions</t>
  </si>
  <si>
    <t>Does the State Traffic Records Strategic Plan address existing data and data systems areas of opportunity and document how these are identified?</t>
  </si>
  <si>
    <t>Does the State Traffic Records Strategic Plan identify countermeasures that address at least one of the performance attributes (timeliness, accuracy, completeness, uniformity, integration, and accessibility) for each of the six core data systems?</t>
  </si>
  <si>
    <t>Does the TRCC have a process for identifying at least one performance measure and the corresponding metrics for the six core data systems in the State Traffic Records Strategic Plan?</t>
  </si>
  <si>
    <t>Does the TRCC have a process for prioritizing traffic records improvement projects in the State Traffic Records Strategic Plan?</t>
  </si>
  <si>
    <t>Does the TRCC identify and address technical assistance and training needs in the State Traffic Records Strategic Plan?</t>
  </si>
  <si>
    <t>Does the TRCC have a process for establishing timelines and responsibilities for projects in the State Traffic Records Strategic Plan?</t>
  </si>
  <si>
    <t>Does the TRCC have a process for integrating and addressing State and local (to include federally recognized Indian Tribes, where applicable) data needs and goals into the State Traffic Records Strategic Plan?</t>
  </si>
  <si>
    <t>Does the TRCC consider the use of new technology when developing and managing traffic records projects in the State Traffic Records Strategic Plan?</t>
  </si>
  <si>
    <r>
      <rPr>
        <sz val="11"/>
        <color rgb="FF000000"/>
        <rFont val="Calibri"/>
        <family val="2"/>
        <scheme val="minor"/>
      </rPr>
      <t>Does the State Traffic Records Strategic Plan consider lifecycle costs in implementing improvement projects</t>
    </r>
    <r>
      <rPr>
        <sz val="11"/>
        <color theme="1"/>
        <rFont val="Calibri"/>
        <family val="2"/>
        <scheme val="minor"/>
      </rPr>
      <t>?</t>
    </r>
  </si>
  <si>
    <t>Does the State Traffic Records Strategic Plan make provisions for coordination with key Federal traffic records data systems?</t>
  </si>
  <si>
    <t>Is the TRCC’s State Traffic Records Strategic Plan reviewed, updated and approved annually?</t>
  </si>
  <si>
    <t>Applicable Guidelines for the Crash Data System</t>
  </si>
  <si>
    <r>
      <rPr>
        <sz val="11"/>
        <color rgb="FF000000"/>
        <rFont val="Calibri"/>
        <family val="2"/>
        <scheme val="minor"/>
      </rPr>
      <t>Is there a process by which MMUCC is used to help identify what crash data elements and attributes the State collects</t>
    </r>
    <r>
      <rPr>
        <sz val="11"/>
        <color theme="1"/>
        <rFont val="Calibri"/>
        <family val="2"/>
        <scheme val="minor"/>
      </rPr>
      <t>?</t>
    </r>
  </si>
  <si>
    <t>Is there a process by which ANSI D.16 is used to help identify the definitions in the crash system data dictionary?</t>
  </si>
  <si>
    <t>Data Dictionary for the Crash Data System</t>
  </si>
  <si>
    <t>Does the data dictionary provide a definition for each data element and define that data element’s allowable values/attributes?</t>
  </si>
  <si>
    <t>Does the data dictionary document the system edit checks and validation rules?</t>
  </si>
  <si>
    <t>Is the data dictionary up-to-date and consistent with the field data collection manual, coding manual, crash report, database schema and any training materials?</t>
  </si>
  <si>
    <t>Does the crash system data dictionary indicate the data elements populated through links to other traffic records system components?</t>
  </si>
  <si>
    <t>Procedures and Process Flows for Crash Data Systems</t>
  </si>
  <si>
    <t>Does the State collect an identical set of data elements and attributes from all reporting agencies, independent of collection method?</t>
  </si>
  <si>
    <t>Does the State reevaluate their crash form at regular intervals?</t>
  </si>
  <si>
    <t>Does the State maintain accurate and up-to-date documentation detailing the policies and procedures for key processes governing the collection, reporting, and posting of crash data—including the submission of fatal crash data to the State FARS unit and commercial vehicle crash data to SafetyNet?</t>
  </si>
  <si>
    <r>
      <rPr>
        <sz val="11"/>
        <color rgb="FF000000"/>
        <rFont val="Calibri"/>
        <family val="2"/>
        <scheme val="minor"/>
      </rPr>
      <t>Are the quality assurance and quality control processes for managing errors and incomplete data documented</t>
    </r>
    <r>
      <rPr>
        <sz val="11"/>
        <color theme="1"/>
        <rFont val="Calibri"/>
        <family val="2"/>
        <scheme val="minor"/>
      </rPr>
      <t>?</t>
    </r>
  </si>
  <si>
    <t>Do the document retention and archival storage policies meet the needs of safety engineers and other users with a legitimate need for long-term access to the crash data reports?</t>
  </si>
  <si>
    <r>
      <rPr>
        <sz val="11"/>
        <color theme="1"/>
        <rFont val="Calibri"/>
        <family val="2"/>
        <scheme val="minor"/>
      </rPr>
      <t xml:space="preserve">Do all law enforcement agencies </t>
    </r>
    <r>
      <rPr>
        <b/>
        <sz val="11"/>
        <color theme="1"/>
        <rFont val="Calibri"/>
        <family val="2"/>
        <scheme val="minor"/>
      </rPr>
      <t>collect</t>
    </r>
    <r>
      <rPr>
        <sz val="11"/>
        <color theme="1"/>
        <rFont val="Calibri"/>
        <family val="2"/>
        <scheme val="minor"/>
      </rPr>
      <t xml:space="preserve"> crash data electronically?</t>
    </r>
  </si>
  <si>
    <r>
      <rPr>
        <sz val="11"/>
        <color theme="1"/>
        <rFont val="Calibri"/>
        <family val="2"/>
        <scheme val="minor"/>
      </rPr>
      <t xml:space="preserve">Do all law enforcement agencies </t>
    </r>
    <r>
      <rPr>
        <b/>
        <sz val="11"/>
        <color theme="1"/>
        <rFont val="Calibri"/>
        <family val="2"/>
        <scheme val="minor"/>
      </rPr>
      <t>submit</t>
    </r>
    <r>
      <rPr>
        <sz val="11"/>
        <color theme="1"/>
        <rFont val="Calibri"/>
        <family val="2"/>
        <scheme val="minor"/>
      </rPr>
      <t xml:space="preserve"> their data to the statewide crash system electronically?</t>
    </r>
  </si>
  <si>
    <t>Do all law enforcement agencies collecting crash data electronically in the field apply validation rules consistent with those in the statewide crash system prior to submission?</t>
  </si>
  <si>
    <t>Crash Data Systems Interface with Other Components</t>
  </si>
  <si>
    <t>Does the crash system have a real-time interface with the driver system?</t>
  </si>
  <si>
    <t>Does the crash system have a real-time interface with the vehicle system?</t>
  </si>
  <si>
    <t>Does the crash system interface with the roadway system?</t>
  </si>
  <si>
    <t>Does the crash system interface with the citation and adjudication systems?</t>
  </si>
  <si>
    <t>Does the crash system have an interface with EMS?</t>
  </si>
  <si>
    <t>Data Quality Control Programs for the Crash System</t>
  </si>
  <si>
    <t>Are there automated edit checks and validation rules to ensure that entered data falls within a range of acceptable values and is logically consistent among data elements?</t>
  </si>
  <si>
    <t>Is limited State-level correction authority granted to quality control staff working with the statewide crash database to amend obvious errors and omissions without returning the report to the originating officer?</t>
  </si>
  <si>
    <t>Are there formally documented processes for returning rejected crash reports to the originating officer and tracking resubmission of the report in place?</t>
  </si>
  <si>
    <t>Does the State track crash report changes after the original report is submitted by the law enforcement agency?</t>
  </si>
  <si>
    <t>Are there timeliness performance measures tailored to the needs of data managers and data users?</t>
  </si>
  <si>
    <t>Are there accuracy performance measures tailored to the needs of data managers and data users?</t>
  </si>
  <si>
    <t>Are there completeness performance measures tailored to the needs of data managers and data users?</t>
  </si>
  <si>
    <t>Are there uniformity performance measures tailored to the needs of data managers and data users?</t>
  </si>
  <si>
    <t>Are there integration performance measures tailored to the needs of data managers and data users?</t>
  </si>
  <si>
    <t>Are there accessibility performance measures tailored to the needs of data managers and data users?</t>
  </si>
  <si>
    <t>Has the State established numeric goals—performance metrics—for each performance measure?</t>
  </si>
  <si>
    <t>Is there performance reporting that provides specific timeliness, accuracy, and completeness feedback to each law enforcement agency?</t>
  </si>
  <si>
    <r>
      <rPr>
        <sz val="11"/>
        <color rgb="FF000000"/>
        <rFont val="Calibri"/>
        <family val="2"/>
        <scheme val="minor"/>
      </rPr>
      <t>Are detected high-frequency errors used to prompt revisions, update the validation rules, and generate updated training content and data collection manuals</t>
    </r>
    <r>
      <rPr>
        <sz val="11"/>
        <color theme="1"/>
        <rFont val="Calibri"/>
        <family val="2"/>
        <scheme val="minor"/>
      </rPr>
      <t>?</t>
    </r>
  </si>
  <si>
    <t>Are quality control reviews comparing the narrative, diagram, and coded contents of the report considered part of the statewide crash database’s data acceptance process?</t>
  </si>
  <si>
    <t>Are sample-based audits periodically conducted for crash reports and related database content?</t>
  </si>
  <si>
    <t>Are periodic comparative and trend analyses used to identify unexplained differences in the data across years and jurisdictions?</t>
  </si>
  <si>
    <t>Is data quality feedback from key users regularly communicated to data collectors and data managers?</t>
  </si>
  <si>
    <t>Are data quality management reports provided to the TRCC for regular review?</t>
  </si>
  <si>
    <t>State Rating</t>
  </si>
  <si>
    <t>Improve the description and contents of the Crash data system that reflect best practices identified in the Traffic Records Program Assessment Advisory.</t>
  </si>
  <si>
    <t>Improve the description and contents of the Vehicle data system that reflect best practices identified in the Traffic Records Program Assessment Advisory.</t>
  </si>
  <si>
    <t xml:space="preserve">Improve the description and contents of the Driver data system that reflect best practices identified in the Traffic Records Program Assessment Advisory. </t>
  </si>
  <si>
    <t>Improve the description and contents of the Roadway data system that reflect best practices identified in the Traffic Records Program Assessment Advisory.</t>
  </si>
  <si>
    <t>Improve the description and contents of the Citation and Adjudication systems that reflect best practices identified in the Traffic Records Program Assessment Advisory.</t>
  </si>
  <si>
    <t>Improve the description and contents of the Injury Surveillance systems that reflect best practices identified in the Traffic Records Program Assessment Advisory.</t>
  </si>
  <si>
    <t>Improve the applicable guidelines for the Crash data system that reflect best practices identified in the Traffic Records Program Assessment Advisory.</t>
  </si>
  <si>
    <t>Improve the applicable guidelines for the Vehicle data system that reflect best practices identified in the Traffic Records Program Assessment Advisory.</t>
  </si>
  <si>
    <t xml:space="preserve">Improve the applicable guidelines for the Driver data system that reflect best practices identified in the Traffic Records Program Assessment Advisory. </t>
  </si>
  <si>
    <t>Improve the applicable guidelines for the Roadway data system that reflect best practices identified in the Traffic Records Program Assessment Advisory.</t>
  </si>
  <si>
    <t>Improve the applicable guidelines for the Citation and Adjudication systems that reflect best practices identified in the Traffic Records Program Assessment Advisory.</t>
  </si>
  <si>
    <t>Improve the applicable guidelines for the Injury Surveillance systems that reflect best practices identified in the Traffic Records Program Assessment Advisory.</t>
  </si>
  <si>
    <t>Improve the data dictionary for the Crash data system that reflect best practices identified in the Traffic Records Program Assessment Advisory.</t>
  </si>
  <si>
    <t>Improve the data dictionary for the Vehicle data system that reflect best practices identified in the Traffic Records Program Assessment Advisory.</t>
  </si>
  <si>
    <t xml:space="preserve">Improve the data dictionary for the Driver data system that reflect best practices identified in the Traffic Records Program Assessment Advisory. </t>
  </si>
  <si>
    <t>Improve the data dictionary for the Roadway data system that reflect best practices identified in the Traffic Records Program Assessment Advisory.</t>
  </si>
  <si>
    <t>Improve the data dictionary for the Citation and Adjudication systems that reflect best practices identified in the Traffic Records Program Assessment Advisory.</t>
  </si>
  <si>
    <t>Improve the data dictionary for the Injury Surveillance systems that reflect best practices identified in the Traffic Records Program Assessment Advisory.</t>
  </si>
  <si>
    <t>Improve the procedures/ process flows for the Crash data system that reflect best practices identified in the Traffic Records Program Assessment Advisory.</t>
  </si>
  <si>
    <t>Improve the procedures/ process flows for the Vehicle data system that reflect best practices identified in the Traffic Records Program Assessment Advisory.</t>
  </si>
  <si>
    <t xml:space="preserve">Improve the procedures/ process flows for the Driver data system that reflect best practices identified in the Traffic Records Program Assessment Advisory. </t>
  </si>
  <si>
    <t>Improve the procedures/ process flows for the Roadway data system that reflect best practices identified in the Traffic Records Program Assessment Advisory.</t>
  </si>
  <si>
    <t>Improve the procedures/ process flows for the Citation and Adjudication systems that reflect best practices identified in the Traffic Records Program Assessment Advisory.</t>
  </si>
  <si>
    <t>Improve the procedures/ process flows for the Injury Surveillance systems that reflect best practices identified in the Traffic Records Program Assessment Advisory.</t>
  </si>
  <si>
    <t>Improve the interfaces with the Crash data system that reflect best practices identified in the Traffic Records Program Assessment Advisory.</t>
  </si>
  <si>
    <t>Improve the interfaces with the Vehicle data system that reflect best practices identified in the Traffic Records Program Assessment Advisory.</t>
  </si>
  <si>
    <t xml:space="preserve">Improve the interfaces with the Driver data system that reflect best practices identified in the Traffic Records Program Assessment Advisory. </t>
  </si>
  <si>
    <t>Improve the interfaces with the Roadway data system that reflect best practices identified in the Traffic Records Program Assessment Advisory.</t>
  </si>
  <si>
    <t>Improve the interfaces with the Citation and Adjudication systems that reflect best practices identified in the Traffic Records Program Assessment Advisory.</t>
  </si>
  <si>
    <t>Improve the interfaces with the Injury Surveillance systems that reflect best practices identified in the Traffic Records Program Assessment Advisory.</t>
  </si>
  <si>
    <t>Improve the data quality control program for the Crash data system that reflect best practices identified in the Traffic Records Program Assessment Advisory.</t>
  </si>
  <si>
    <t>Improve the data quality control program for the Vehicle data system that reflect best practices identified in the Traffic Records Program Assessment Advisory.</t>
  </si>
  <si>
    <t xml:space="preserve">Improve the data quality control program for the Driver data system that reflect best practices identified in the Traffic Records Program Assessment Advisory. </t>
  </si>
  <si>
    <t>Improve the data quality control program for the Roadway data system that reflect best practices identified in the Traffic Records Program Assessment Advisory.</t>
  </si>
  <si>
    <t>Improve the data quality control program for the Citation and Adjudication systems that reflect best practices identified in the Traffic Records Program Assessment Advisory.</t>
  </si>
  <si>
    <t>Improve the data quality control program for the Injury Surveillance systems that reflect best practices identified in the Traffic Records Program Assessment Advisory.</t>
  </si>
  <si>
    <t xml:space="preserve">Strengthen the capacity of the Traffic Records Coordinating Committee that reflect best practices identified in the Traffic Records Program Assessment Advisory. </t>
  </si>
  <si>
    <t xml:space="preserve">Strengthen the TRCC's abilities for strategic planning that reflect best practices identified in the Traffic Records Program Assessment Advisory. </t>
  </si>
  <si>
    <t>Improve the traffic records systems capacity to integrate data that reflect best practices identified in the Traffic Records Program Assessment Advisory.</t>
  </si>
  <si>
    <t>Overall State Score</t>
  </si>
  <si>
    <t>TRCC Management Recommendations</t>
  </si>
  <si>
    <t>Rec.?</t>
  </si>
  <si>
    <t>Driver Recommendations</t>
  </si>
  <si>
    <t>Driver Questions</t>
  </si>
  <si>
    <t>Driver Data Questions</t>
  </si>
  <si>
    <t>Does custodial responsibility for the driver data system—including commercially-licensed drivers—reside in a single location?</t>
  </si>
  <si>
    <t>Does the driver data system capture details of novice driver, motorcycle, and driver improvement (remedial) training histories?</t>
  </si>
  <si>
    <t>Does the driver data system capture and retain the dates of original issuance for all permits, licensing, and endorsements (e.g., learner’s permit, provisional license, commercial driver’s license, motorcycle license)?</t>
  </si>
  <si>
    <t>Is driver information maintained in a manner that accommodates interaction with the National Driver Register’s PDPS and CDLIS?</t>
  </si>
  <si>
    <t>Procedures and Process Flows for Driver Data Systems</t>
  </si>
  <si>
    <t>Description and Contents of the Driver Data System</t>
  </si>
  <si>
    <t>Applicable Guidelines for the Driver Data System</t>
  </si>
  <si>
    <t>Data Dictionary for the Driver Data System</t>
  </si>
  <si>
    <t>Are the contents of the driver data system documented with data definitions for each field?</t>
  </si>
  <si>
    <t>Are all valid field values—including null codes—documented in the data dictionary?</t>
  </si>
  <si>
    <t>Are there edit checks and data collection guidelines for each data element?</t>
  </si>
  <si>
    <t>Is there guidance on how and when to update the data dictionary?</t>
  </si>
  <si>
    <t>Does the custodial agency maintain accurate and up-to-date documentation detailing: the licensing, permitting, and endorsement issuance procedures; reporting and recording of relevant convictions, driver education, driver improvement course; and recording of information that may result in a change of license status (e.g., sanctions, withdrawals, reinstatement, revocations, cancellations and restrictions) including manual or electronic reporting and timelines, where applicable?</t>
  </si>
  <si>
    <t>Is there a process flow diagram that outlines the driver data system’s key data process flows, including inputs from other data systems?</t>
  </si>
  <si>
    <t>Are the processes for error correction and error handling documented for: license, permit, and endorsement issuance; reporting and recording of relevant convictions; reporting and recording of driver education and improvement courses; and reporting and recording of other information that may result in a change of license status?</t>
  </si>
  <si>
    <t>Are there processes and procedures for purging data from the driver data system documented?</t>
  </si>
  <si>
    <t>In States that have the administrative authority to suspend licenses based on a DUI arrest independent of adjudication, are these processes documented?</t>
  </si>
  <si>
    <t>Are there established processes to detect false identity licensure fraud?</t>
  </si>
  <si>
    <t>Are there established processes to detect internal fraud by individual users or examiners?</t>
  </si>
  <si>
    <t>Are there established processes to detect CDL fraud?</t>
  </si>
  <si>
    <t>Does the State transfer the Driver History Record (DHR) electronically to another State when requested due to a change in State of Record?</t>
  </si>
  <si>
    <t>Does the State obtain the previous State of Record electronically upon request?</t>
  </si>
  <si>
    <t>Does the State run facial recognition prior to issuing a credential?</t>
  </si>
  <si>
    <t>Does the State exchange driver photos with other State Licensing agencies upon request?</t>
  </si>
  <si>
    <t>Are there policies and procedures for maintaining appropriate system and information security?</t>
  </si>
  <si>
    <t>Are there procedures in place to ensure that driver system custodians track access and release of driver information?</t>
  </si>
  <si>
    <t>Driver Data Systems Interface with Other Components</t>
  </si>
  <si>
    <t>Does the State’s DUI tracking system interface with the driver data system?</t>
  </si>
  <si>
    <t>Is there an interface between the driver data system and: the Problem Driver Pointer System, the Commercial Driver Licensing System, the Social Security Online Verification system, and the Systematic Alien Verification for Entitlement system?</t>
  </si>
  <si>
    <t>Does the custodial agency have the capability to grant authorized law enforcement personnel access to information in the driver system?</t>
  </si>
  <si>
    <t>Does the custodial agency have the capability to grant authorized court personnel access to information in the driver system?</t>
  </si>
  <si>
    <t>Data Quality Control Programs for the Driver System</t>
  </si>
  <si>
    <t>Is there a formal, comprehensive data quality management program for the driver system?</t>
  </si>
  <si>
    <t>Are there automated edit checks and validation rules to ensure entered data falls within a range of acceptable values and is logically consistent among data elements?</t>
  </si>
  <si>
    <t>Is the detection of high frequency errors used to generate updates to training content and data collection manuals, update the validation rules, and prompt form revisions?</t>
  </si>
  <si>
    <t>Are sample-based audits conducted periodically for the driver reports and related database contents for that record?</t>
  </si>
  <si>
    <t>Enter State name here.</t>
  </si>
  <si>
    <t>Instructions for using the Traffic Records Self-Assessment Spreadsheet:</t>
  </si>
  <si>
    <t>Vehicle Data Questions</t>
  </si>
  <si>
    <t>Vehicle Questions</t>
  </si>
  <si>
    <t>Description and Contents of the Vehicle Data System</t>
  </si>
  <si>
    <t>Applicable Guidelines for the Vehicle Data System</t>
  </si>
  <si>
    <t>Data Dictionary for the Vehicle Data System</t>
  </si>
  <si>
    <t>Procedures and Process Flows for Vehicle Data Systems</t>
  </si>
  <si>
    <t>Vehicle Data Systems Interface with Other Components</t>
  </si>
  <si>
    <t>Data Quality Control Programs for the Vehicle System</t>
  </si>
  <si>
    <t>Does the State or its agents validate every VIN with a verification software application?</t>
  </si>
  <si>
    <t>Are vehicle registration documents barcoded—using at a minimum the 2D standard—to allow for rapid, accurate collection of vehicle information by law enforcement officers in the field using barcode readers or scanners?</t>
  </si>
  <si>
    <t>Does the vehicle system provide title information data to the National Motor Vehicle Title Information System (NMVTIS) at least daily?</t>
  </si>
  <si>
    <t>Does the vehicle system query NMVTIS before issuing new titles?</t>
  </si>
  <si>
    <t>Does the State incorporate brand information recommended by AAMVA and/or received via NMVTIS on the vehicle record, whether or not the brand description matches the State's brand descriptions?</t>
  </si>
  <si>
    <t>Does the State participate in the Performance and Registration Information Systems Management (PRISM) program?</t>
  </si>
  <si>
    <t>Does the vehicle system have a documented definition for each data field?</t>
  </si>
  <si>
    <t>Does the vehicle system include edit check and data collection guidelines that correspond to the data definitions?</t>
  </si>
  <si>
    <t>Are the collection, reporting, and posting procedures for registration, title, and title brand information formally documented?</t>
  </si>
  <si>
    <t>Is there a process flow that outlines the vehicle system’s key data process flows, including inputs from other data systems?</t>
  </si>
  <si>
    <t>Does the vehicle system flag or identify vehicles reported as stolen to law enforcement authorities?</t>
  </si>
  <si>
    <t>If the vehicle system does flag or identify vehicles reported as stolen to law enforcement authorities, are these flags removed when a stolen vehicle has been recovered or junked?</t>
  </si>
  <si>
    <t>Does the State record and maintain the title brand history (previously applied to vehicles by other States)?</t>
  </si>
  <si>
    <t>Are the steps from initial event (titling, registration) to final entry into the statewide vehicle system documented?</t>
  </si>
  <si>
    <t>Is the process flow annotated to show the time required to complete each step?</t>
  </si>
  <si>
    <t>Does the process flow show alternative data flows and timelines?</t>
  </si>
  <si>
    <t>Does the process flow include processes for error correction and error handling?</t>
  </si>
  <si>
    <t>Are the driver and vehicle files unified in one system?</t>
  </si>
  <si>
    <t>Is personal information entered into the vehicle system using the same conventions used in the driver system?</t>
  </si>
  <si>
    <t>When discrepancies are identified during data entry in the crash data system, are vehicle records flagged for possible updating?</t>
  </si>
  <si>
    <t>Does custodial responsibility of the identification and ownership of vehicles registered in the State—including vehicle make, model, year of manufacture, body type, and adverse vehicle history (title brands)—reside in a single location?</t>
  </si>
  <si>
    <t>Description and Contents of the Roadway Data System</t>
  </si>
  <si>
    <t>Is the vehicle system data processed in real-time?</t>
  </si>
  <si>
    <t>Are statewide vehicle system staff able to amend obvious errors and omissions for quality control purposes?</t>
  </si>
  <si>
    <t>Are sample-based audits conducted for vehicle reports and related database contents for that record?</t>
  </si>
  <si>
    <t>Are periodic comparative and trend analyses used to identify unexplained differences in the data across years and jurisdictions within the State?</t>
  </si>
  <si>
    <t>Roadway Data Questions</t>
  </si>
  <si>
    <t>Roadway Questions</t>
  </si>
  <si>
    <t>Applicable Guidelines for the Roadway Data System</t>
  </si>
  <si>
    <t>Data Dictionary for the Roadway Data System</t>
  </si>
  <si>
    <t>Procedures and Process Flows for Roadway Data Systems</t>
  </si>
  <si>
    <t>Data Quality Control Programs for the Roadway System</t>
  </si>
  <si>
    <t>Intrastate Roadway System Interface</t>
  </si>
  <si>
    <t>Are all public roadways within the State located using a compatible location referencing system?</t>
  </si>
  <si>
    <t>Are the collected roadway and traffic data elements located using a compatible location referencing system (e.g., LRS, GIS)?</t>
  </si>
  <si>
    <t>Is there an enterprise roadway information system containing roadway and traffic data elements for all public roads?</t>
  </si>
  <si>
    <t>Does the State have the ability to identify crash locations using a referencing system compatible with the one(s) used for roadways?</t>
  </si>
  <si>
    <t>Is crash data incorporated into the enterprise roadway information system for safety analysis and management use?</t>
  </si>
  <si>
    <t>Are all the MIRE Fundamental Data Elements collected for all public roads?</t>
  </si>
  <si>
    <t>Do all additional collected data elements for any public roads conform to the data elements included in MIRE?</t>
  </si>
  <si>
    <t>Are all the MIRE Fundamental Data Elements for all public roads documented in the enterprise system’s data dictionary?</t>
  </si>
  <si>
    <t>Are all additional (non-Fundamental Data Element) MIRE data elements for all public roads documented in the data dictionary?</t>
  </si>
  <si>
    <t>Does local, municipal, or tribal (where applicable) roadway data comply with the data dictionary?</t>
  </si>
  <si>
    <t>Are the steps for incorporating new elements into the roadway information system (e.g., a new MIRE element) documented to show the flow of information?</t>
  </si>
  <si>
    <t>Are the steps for updating roadway information documented to show the flow of information?</t>
  </si>
  <si>
    <t>Are the steps for archiving and accessing historical roadway inventory documented?</t>
  </si>
  <si>
    <t>Are the procedures used to collect, manage, and submit local agency roadway data (e.g., county, MPO, municipality, tribal) to the statewide inventory documented?</t>
  </si>
  <si>
    <t>Are procedures for collecting and managing the local agency (to include tribal, where applicable) roadway data compatible with the State’s enterprise roadway inventory?</t>
  </si>
  <si>
    <t>Are there guidelines for collection of data elements as they are described in the State roadway inventory data dictionary?</t>
  </si>
  <si>
    <t>Are the location coding methodologies for all State roadway information systems compatible?</t>
  </si>
  <si>
    <t>Are there interface linkages connecting the State’s discrete roadway information systems?</t>
  </si>
  <si>
    <t>Are the location coding methodologies for all regional, local, and tribal roadway systems compatible?</t>
  </si>
  <si>
    <t>Do roadway data systems maintained by regional and local custodians (e.g., MPOs, municipalities, and federally recognized Indian Tribes) interface with the State enterprise roadway information system?</t>
  </si>
  <si>
    <t>Does the State enterprise roadway information system allow MPOs and local transportation agencies (to include federally recognized Tribes, where applicable) on-demand access to data?</t>
  </si>
  <si>
    <t>Do Roadway system data managers regularly produce and analyze data quality reports?</t>
  </si>
  <si>
    <r>
      <rPr>
        <sz val="11"/>
        <color rgb="FF000000"/>
        <rFont val="Calibri"/>
        <family val="2"/>
        <scheme val="minor"/>
      </rPr>
      <t>Is there a formal program of error/edit checking for data entered into the statewide roadway data system</t>
    </r>
    <r>
      <rPr>
        <sz val="11"/>
        <color theme="1"/>
        <rFont val="Calibri"/>
        <family val="2"/>
        <scheme val="minor"/>
      </rPr>
      <t>?</t>
    </r>
  </si>
  <si>
    <t>Are there procedures for prioritizing and addressing detected errors?</t>
  </si>
  <si>
    <t>Are there procedures for sharing quality control information with data collectors through individual and agency-level feedback and training?</t>
  </si>
  <si>
    <t xml:space="preserve">Has the State established numeric goals—performance metrics—for each performance measure? </t>
  </si>
  <si>
    <t>Data Dictionary for the Citation/Adjudication Data System</t>
  </si>
  <si>
    <t>Applicable Guidelines and Participation in National Data Exchange Systems for the Citation and Adjudication Systems</t>
  </si>
  <si>
    <r>
      <rPr>
        <sz val="11"/>
        <color rgb="FF000000"/>
        <rFont val="Calibri"/>
        <family val="2"/>
        <scheme val="minor"/>
      </rPr>
      <t>Is citation and adjudication data used for the prosecution of offenders; adjudication of cases; traffic safety analysis to identify problem locations, problem drivers, and issues related to the issuance of citations; and for traffic safety program planning purposes</t>
    </r>
    <r>
      <rPr>
        <sz val="11"/>
        <color theme="1"/>
        <rFont val="Calibri"/>
        <family val="2"/>
        <scheme val="minor"/>
      </rPr>
      <t>?</t>
    </r>
  </si>
  <si>
    <t>Is there a statewide authority that assigns unique citation numbers?</t>
  </si>
  <si>
    <t>Are all citation dispositions—both within and outside the judicial branch—tracked by a statewide citation tracking system?</t>
  </si>
  <si>
    <t>Are final dispositions (up to and including the resolution of any appeals) posted to the driver data system?</t>
  </si>
  <si>
    <t>Are the courts’ case management systems interoperable among all jurisdictions within the State (including tribal, local, municipal, and State)?</t>
  </si>
  <si>
    <t>Is there a statewide system that provides real-time information on individuals’ driving and criminal histories?</t>
  </si>
  <si>
    <t>Do all law enforcement agencies, parole agencies, probation agencies, and courts within the State participate in and have access to a system providing real-time information on individuals driving and criminal histories?</t>
  </si>
  <si>
    <t>Are DUI convictions and traffic-related felonies reported according to Uniform Crime Reporting (UCR) guidelines?</t>
  </si>
  <si>
    <t>Do the appropriate portions of the citation and adjudication systems adhere to the NIEM Justice domain guidelines?</t>
  </si>
  <si>
    <t>Does the State use any National Center for State Courts (NCSC) guidelines for court records?</t>
  </si>
  <si>
    <t>Description and Contents of the Citation and Adjudication Data Systems</t>
  </si>
  <si>
    <t>Does the statewide citation tracking system have a data dictionary?</t>
  </si>
  <si>
    <t>Do the courts’ case management system data dictionaries provide a definition for each data field?</t>
  </si>
  <si>
    <t>Do the citation data dictionaries clearly define all data fields?</t>
  </si>
  <si>
    <t>Do the courts’ case management system data dictionaries clearly define all data fields?</t>
  </si>
  <si>
    <t>Are the citation system data dictionaries up-to-date and consistent with the field data collection manual, training materials, coding manuals, and corresponding reports?</t>
  </si>
  <si>
    <t>Do the citation data dictionaries indicate the data fields that are populated through interfaces with other traffic records system components?</t>
  </si>
  <si>
    <t>Do the courts’ case management system data dictionaries indicate the data fields populated through interface linkages with other traffic records system components?</t>
  </si>
  <si>
    <t>Procedures and Process Flows for the Citation and Adjudication Data Systems</t>
  </si>
  <si>
    <t>Does the State track citations from point of issuance to posting on the driver file?</t>
  </si>
  <si>
    <t>Does the State distinguish between the administrative handling of court payments in lieu of court appearances (mail-ins) and court appearances?</t>
  </si>
  <si>
    <t>Does the State have a system for tracking administrative driver penalties and sanctions?</t>
  </si>
  <si>
    <t>Does the State track the number and types of traffic citations for juvenile offenders?</t>
  </si>
  <si>
    <t>Are deferrals and dismissals tracked by the court case management systems or on the driver history record (DHR) to insure subsequent repeat offenses are not viewed as first offenses?</t>
  </si>
  <si>
    <t>Are there State and/or local criteria for deferring or dismissing traffic citations and charges?</t>
  </si>
  <si>
    <t>Are the processes for retaining, archiving or purging citation records defined and documented?</t>
  </si>
  <si>
    <t>Are there security protocols governing data access, modification, and release in the adjudication system?</t>
  </si>
  <si>
    <t>Does the State have an impaired driving data tracking system that uses some or all the data elements or guidelines of NHTSA’s Model Impaired Driving Records Information System (MIDRIS), which provides a central point of access for DUI Driver information from the time of the stop/arrest through adjudication, sanctions, rehabilitation, prosecution and posting to the driver history file?</t>
  </si>
  <si>
    <t>Does the DUI tracking system include BAC and any drug testing results?</t>
  </si>
  <si>
    <t>Citation and Adjudication Systems Interface with other Components</t>
  </si>
  <si>
    <t>Does the citation system interface with the driver system to collect driver information to help determine the applicable charges?</t>
  </si>
  <si>
    <t>Does the citation system interface with the vehicle system to collect vehicle information and carry out administrative actions (e.g., vehicle seizure, forfeiture, interlock)?</t>
  </si>
  <si>
    <t>Does the citation system interface with the crash system to document violations and charges related to the crash?</t>
  </si>
  <si>
    <t>Does the adjudication system interface with the driver system to post dispositions to the driver file?</t>
  </si>
  <si>
    <t>Does the adjudication system interface with the vehicle system to collect vehicle information and carry out administrative actions (e.g., vehicle seizure, forfeiture, interlock mandates, and supervision)?</t>
  </si>
  <si>
    <t>Does the adjudication system interface with the crash system to document violations and charges related to the crash?</t>
  </si>
  <si>
    <t>Are there timeliness performance measures tailored to the needs of citation systems managers and data users?</t>
  </si>
  <si>
    <t>Are there accuracy performance measures tailored to the needs of citation systems managers and data users?</t>
  </si>
  <si>
    <t>Are there completeness performance measures tailored to the needs of citation systems managers and data users?</t>
  </si>
  <si>
    <t>Are there uniformity performance measures tailored to the needs of citation systems managers and data users?</t>
  </si>
  <si>
    <t>Are there integration performance measures tailored to the needs of citation systems managers and data users?</t>
  </si>
  <si>
    <t>Are there accessibility performance measures tailored to the needs of citation systems managers and data users?</t>
  </si>
  <si>
    <t>Has the State established numeric goals—performance metrics—for each citation system performance measure?</t>
  </si>
  <si>
    <t>Are there timeliness performance measures tailored to the needs of adjudication systems managers and data users?</t>
  </si>
  <si>
    <t>Are there accuracy performance measures tailored to the needs of adjudication systems managers and data users?</t>
  </si>
  <si>
    <t>Are there completeness performance measures tailored to the needs of adjudication systems managers and data users?</t>
  </si>
  <si>
    <t>Are there uniformity performance measures tailored to the needs of adjudication systems managers and data users?</t>
  </si>
  <si>
    <t>Are there integration performance measures tailored to the needs of adjudication systems managers and data users?</t>
  </si>
  <si>
    <t>Are there accessibility performance measures tailored to the needs of adjudication systems managers and data users?</t>
  </si>
  <si>
    <t>Has the State established numeric goals—performance metrics—for each adjudication system performance measure?</t>
  </si>
  <si>
    <t>Does the State have performance measures for its DUI Tracking system?</t>
  </si>
  <si>
    <t>Are sample-based audits conducted periodically for citations and related database content for that record?</t>
  </si>
  <si>
    <t>Quality Control Programs for the Citation and Adjudication Systems</t>
  </si>
  <si>
    <t>Citation and Adjudication Data Questions</t>
  </si>
  <si>
    <t>Citation and Adjudication Questions</t>
  </si>
  <si>
    <t>Injury Surveillance Data Questions</t>
  </si>
  <si>
    <t>Injury Surveillance Questions</t>
  </si>
  <si>
    <t>Is there an entity in the State that quantifies the burden of motor vehicle injury using EMS, emergency department, hospital discharge, trauma registry and vital records data?</t>
  </si>
  <si>
    <t>Are there any other statewide databases that are used to quantify the burden of motor vehicle injury?</t>
  </si>
  <si>
    <t>Do the State’s privacy laws allow for the use of protected health information to support data analysis activities?</t>
  </si>
  <si>
    <t>Is there a statewide EMS database?</t>
  </si>
  <si>
    <t>Does the EMS data track the frequency, severity, and nature of injuries sustained in motor vehicle crashes in the State?</t>
  </si>
  <si>
    <t>Is the EMS data available for analysis and used to identify problems, evaluate programs, and allocate resources?</t>
  </si>
  <si>
    <t>EMS - Guidelines</t>
  </si>
  <si>
    <t>Does the State have a NEMSIS-compliant statewide database?</t>
  </si>
  <si>
    <t>EMS - Data Dictionary</t>
  </si>
  <si>
    <t>Does the EMS system have a formal data dictionary?</t>
  </si>
  <si>
    <t>EMS – Procedures &amp; Processes</t>
  </si>
  <si>
    <t>Is there a single entity that collects and compiles data from the local EMS agencies?</t>
  </si>
  <si>
    <t>Is aggregate EMS data available to outside parties (e.g., universities, traffic safety professionals) for analytical purposes?</t>
  </si>
  <si>
    <t>Are there procedures in place for the submission of all EMS patient care reports to the Statewide EMS database?</t>
  </si>
  <si>
    <t>Are there procedures for returning data to the reporting EMS agencies for quality assurance and improvement (e.g., correction and resubmission)?</t>
  </si>
  <si>
    <t>EMS – Quality Control</t>
  </si>
  <si>
    <t>Are there automated edit checks and validation rules to ensure that entered EMS data falls within a range of acceptable values and is logically consistent among data elements?</t>
  </si>
  <si>
    <t>Are there processes for returning rejected EMS patient care reports to the collecting entity and tracking resubmission to the statewide EMS database?</t>
  </si>
  <si>
    <t>Are there timeliness performance measures tailored to the needs of EMS system managers and data users?</t>
  </si>
  <si>
    <t>Are there accuracy performance measures tailored to the needs of EMS system managers and data users?</t>
  </si>
  <si>
    <t>Are there completeness performance measures tailored to the needs of EMS system managers and data users?</t>
  </si>
  <si>
    <t>Are there uniformity performance measures tailored to the needs of EMS system managers and data users?</t>
  </si>
  <si>
    <t>Are there integration performance measures tailored to the needs of EMS system managers and data users?</t>
  </si>
  <si>
    <t>Are there accessibility performance measures tailored to the needs of EMS system managers and data users?</t>
  </si>
  <si>
    <t>Has the State established numeric goals—performance metrics—for each EMS system performance measure?</t>
  </si>
  <si>
    <t>Are quality control reviews conducted to ensure the completeness, accuracy, and uniformity of injury data in the EMS system?</t>
  </si>
  <si>
    <t>Are periodic comparative and trend analyses used to identify unexplained differences in the EMS data across years and agencies?</t>
  </si>
  <si>
    <t>Is data quality feedback from key users regularly communicated to EMS data collectors and data managers?</t>
  </si>
  <si>
    <t>Are EMS data quality management reports produced regularly and made available to the State TRCC?</t>
  </si>
  <si>
    <t>EMS Description and Contents</t>
  </si>
  <si>
    <t>Emergency Department - System Description</t>
  </si>
  <si>
    <t>Emergency Department – Data Dictionary</t>
  </si>
  <si>
    <t>Emergency Department – Procedures &amp; Processes</t>
  </si>
  <si>
    <t>Is there a statewide emergency department (ED) database?</t>
  </si>
  <si>
    <t>Does the emergency department data track the frequency, severity, and nature of injuries sustained in motor vehicle crashes in the State?</t>
  </si>
  <si>
    <t>Is the emergency department data available for analysis and used to identify problems, evaluate programs, and allocate resources?</t>
  </si>
  <si>
    <t>Does the emergency department dataset have a formal data dictionary?</t>
  </si>
  <si>
    <t>Is there a single entity that collects and compiles data on emergency department visits from individual hospitals?</t>
  </si>
  <si>
    <t>Is aggregate emergency department data available to outside parties (e.g., universities, traffic safety professionals) for analytical purposes?</t>
  </si>
  <si>
    <t>Hospital Discharge – System Description</t>
  </si>
  <si>
    <t>Hospital Discharge – Data Dictionary</t>
  </si>
  <si>
    <t>Is there a statewide hospital discharge database?</t>
  </si>
  <si>
    <t>Does the hospital discharge data track the frequency, severity, and nature of injuries sustained in motor vehicle crashes in the State?</t>
  </si>
  <si>
    <t>Is the hospital discharge data available for analysis and used to identify problems, evaluate programs, and allocate resources?</t>
  </si>
  <si>
    <t>Does the hospital discharge dataset have a formal data dictionary?</t>
  </si>
  <si>
    <t>Vehicle Recommendations</t>
  </si>
  <si>
    <t>Hospital Discharge – Procedures &amp; Processes</t>
  </si>
  <si>
    <t>Emergency Department and Hospital Discharge – Guidelines</t>
  </si>
  <si>
    <t>Emergency Department and Hospital Discharge – Procedures &amp; Processes</t>
  </si>
  <si>
    <t>Emergency Department and Hospital Discharge – Quality Control</t>
  </si>
  <si>
    <t>Trauma Registry – System Description</t>
  </si>
  <si>
    <t>Trauma Registry – Guidelines</t>
  </si>
  <si>
    <t>Trauma Registry –Data Dictionary</t>
  </si>
  <si>
    <t>Trauma Registry –Procedures and Processes</t>
  </si>
  <si>
    <t>Trauma Registry – Quality Control</t>
  </si>
  <si>
    <t>Vital Records – System Description</t>
  </si>
  <si>
    <t>Vital Records – Data Dictionary</t>
  </si>
  <si>
    <t>Vital Records – Procedures &amp; Processes</t>
  </si>
  <si>
    <t>Vital Records – Quality Control</t>
  </si>
  <si>
    <t>Injury Surveillance Data Interfaces</t>
  </si>
  <si>
    <t>Is there a single entity that collects and compiles data on hospital discharges from individual hospitals?</t>
  </si>
  <si>
    <t>Is aggregate hospital discharge data available to outside parties (e.g., universities, traffic safety professionals) for analytical purposes?</t>
  </si>
  <si>
    <t>Are Abbreviated Injury Scale (AIS) and Injury Severity Score (ISS) derived from the State emergency department and hospital discharge data for motor vehicle crash patients?</t>
  </si>
  <si>
    <t>Are there procedures for collecting, editing, error-checking, and submitting emergency department and/or hospital discharge data to the statewide repository?</t>
  </si>
  <si>
    <t>Are there processes for returning rejected emergency department and/or hospital discharge records to the collecting entity and tracking resubmission to the statewide emergency department and hospital discharge databases?</t>
  </si>
  <si>
    <t>Are there timeliness performance measures tailored to the needs of emergency department and/or hospital discharge database managers and data users?</t>
  </si>
  <si>
    <t>Are there accuracy performance measures tailored to the needs of emergency department and/or hospital discharge database managers and data users?</t>
  </si>
  <si>
    <t>Are there completeness performance measures tailored to the needs of emergency department and/or hospital discharge database managers and data users?</t>
  </si>
  <si>
    <t>Are there uniformity performance measures tailored to the needs of emergency department and/or hospital discharge database managers and data users?</t>
  </si>
  <si>
    <t>Are there integration performance measures tailored to the needs of emergency department and/or hospital discharge database managers and data users?</t>
  </si>
  <si>
    <t>Are there accessibility performance measures tailored to the needs of emergency department and/or hospital discharge database managers and data users?</t>
  </si>
  <si>
    <t>Has the State established numeric goals—performance metrics—for each emergency department and/or hospital discharge database performance measure?</t>
  </si>
  <si>
    <t>Are quality control reviews conducted to ensure the completeness, accuracy, and uniformity of injury data in the emergency department and/or hospital discharge databases?</t>
  </si>
  <si>
    <t>Is data quality feedback from key users regularly communicated to emergency department and/or hospital discharge data collectors and data managers?</t>
  </si>
  <si>
    <t>Are emergency department and/or hospital discharge data quality management reports produced regularly and made available to the State TRCC?</t>
  </si>
  <si>
    <t>Is there a statewide trauma registry database?</t>
  </si>
  <si>
    <t>Does the trauma registry data track the frequency, severity, and nature of injuries sustained in motor vehicle crashes in the State?</t>
  </si>
  <si>
    <t>Is the trauma registry data available for analysis and used to identify problems, evaluate programs, and allocate resources?</t>
  </si>
  <si>
    <t>Does the State’s trauma registry database adhere to the National Trauma Data Standards?</t>
  </si>
  <si>
    <t>Are AIS and ISS derived from the State trauma registry for motor vehicle crash patients?</t>
  </si>
  <si>
    <t>Does the trauma registry have a formal data dictionary?</t>
  </si>
  <si>
    <t xml:space="preserve">Is aggregate trauma registry data available to outside parties (e.g., universities, traffic safety professionals) for analytical purposes? </t>
  </si>
  <si>
    <t>Are there procedures for returning trauma data to the reporting trauma center for quality assurance and improvement (e.g., correction and resubmission)?</t>
  </si>
  <si>
    <t>Are there automated edit checks and validation rules to ensure that entered trauma registry data falls within a range of acceptable values and is logically consistent among data elements?</t>
  </si>
  <si>
    <t>Are there timeliness performance measures tailored to the needs of trauma registry managers and data users?</t>
  </si>
  <si>
    <t>Are there accuracy performance measures tailored to the needs of trauma registry managers and data users?</t>
  </si>
  <si>
    <t>Are there completeness performance measures tailored to the needs of trauma registry managers and data users?</t>
  </si>
  <si>
    <t>Are there uniformity performance measures tailored to the needs of trauma registry managers and data users?</t>
  </si>
  <si>
    <t>Are there integration performance measures tailored to the needs of trauma registry managers and data users?</t>
  </si>
  <si>
    <t>Are there accessibility performance measures tailored to the needs of trauma registry managers and data users?</t>
  </si>
  <si>
    <t>Has the State established numeric goals—performance metrics—for each trauma registry performance measure?</t>
  </si>
  <si>
    <t>Are quality control reviews conducted to ensure the completeness, accuracy, and uniformity of injury data in the trauma registry?</t>
  </si>
  <si>
    <t>Is data quality feedback from key users regularly communicated to trauma registry data collectors and data managers?</t>
  </si>
  <si>
    <t>Are trauma registry data quality management reports produced regularly and made available to the State TRCC?</t>
  </si>
  <si>
    <t>Is there a statewide vital records database?</t>
  </si>
  <si>
    <t>Does the vital records data track the occurrence of motor vehicle fatalities in the State?</t>
  </si>
  <si>
    <t>Is the vital records data available for analysis and used to identify problems, evaluate programs, and allocate resources?</t>
  </si>
  <si>
    <t>Does the vital records system have a formal data dictionary?</t>
  </si>
  <si>
    <t>Is aggregate vital records data available to outside parties (e.g., universities, traffic safety professionals) for analytical purposes?</t>
  </si>
  <si>
    <t>Are there automated edit checks and validation rules to ensure that entered vital records data falls within a range of acceptable values and is logically consistent among data elements?</t>
  </si>
  <si>
    <t>Are quality control reviews conducted to ensure the completeness, accuracy, and uniformity of injury data in the vital records?</t>
  </si>
  <si>
    <t>Are vital records data quality management reports produced regularly and made available to the State TRCC?</t>
  </si>
  <si>
    <t>Is there an interface among the EMS data and emergency department and hospital discharge data?</t>
  </si>
  <si>
    <t>Is there an interface between the EMS data and the trauma registry data?</t>
  </si>
  <si>
    <t>Do behavioral program managers have access to traffic records data and analytic resources for problem identification, priority setting, and program evaluation?</t>
  </si>
  <si>
    <t>Does the State have a data governance process?</t>
  </si>
  <si>
    <t>Does the TRCC promote data integration by aiding in the development of data governance, access, and security policies for integrated data?</t>
  </si>
  <si>
    <t>Is driver data integrated with crash data for specific analytical purposes?</t>
  </si>
  <si>
    <t>Is vehicle data integrated with crash data for specific analytical purposes?</t>
  </si>
  <si>
    <t>Is roadway data integrated with crash data for specific analytical purposes?</t>
  </si>
  <si>
    <t>Is citation and adjudication data integrated with crash data for specific analytical purposes?</t>
  </si>
  <si>
    <t>Is injury surveillance data integrated with crash data for specific analytical purposes?</t>
  </si>
  <si>
    <t>Are there examples of data integration among crash and two or more of the other component systems?</t>
  </si>
  <si>
    <t>Is data from traffic records component systems—other than crash—integrated for specific analytical purposes?</t>
  </si>
  <si>
    <t>For integrated datasets, do decision-makers have access to resources—skilled personnel and user-friendly access tools—for use and analysis?</t>
  </si>
  <si>
    <t>For integrated datasets, does the public have access to resources—skilled personnel and user-friendly access tools—for use and analysis?</t>
  </si>
  <si>
    <t>Roadway Recommendations</t>
  </si>
  <si>
    <t>Citation and Adjudication Recommendations</t>
  </si>
  <si>
    <t>Injury Surveillance Recommendations</t>
  </si>
  <si>
    <t>Data Use and Integration Questions</t>
  </si>
  <si>
    <t>Data Use &amp; Integration Recommendations</t>
  </si>
  <si>
    <t>Do the custodial agencies seek feedback from the TRCC members when major projects or system redesigns are being planned?</t>
  </si>
  <si>
    <t>A State traffic records system assists the traffic safety community in implementing programs and countermeasures that reduce motor vehicle crashes, deaths, and injuries.  Data-driven improvements rely on a State’s traffic records system to identify opportunities to improve highway safety, measure progress, and systematically evaluate countermeasure effectiveness.  Because the data comes from many sources, the process requires coordination and cooperation, best achieved with the establishment of a traffic records coordinating committee (TRCC) and a statewide “multiyear highway safety data and traffic records system strategic plan” (State Traffic Records Strategic Plan).  The development and management of a State’s traffic records system, a fully functioning traffic records coordinating committee, and State Traffic Records Strategic Plan all require close coordination and cooperation among the data collectors, managers, and users of the six core data systems—crash, vehicle, driver, roadway, citation and adjudication, and injury surveillance.</t>
  </si>
  <si>
    <t>The Traffic Records Coordinating Committee is responsible for developing the State Traffic Records Strategic Plan that guides the State’s traffic records improvement efforts.  This document is a multi-year plan, updated annually, that addresses all the recommendations from the State’s most recent Traffic Records assessment, sets the framework for improving all aspects of the State’s traffic records system, and provides goals and objectives for activities over the short and long term.  The State Traffic Records Strategic Plan is distinct from other congressionally-mandated strategic planning documents, including the Highway Safety Plan, the Strategic Highway Safety Plan, and the Commercial Vehicle Safety Plan.  One way to reduce duplication of efforts within a State’s traffic records system is to incorporate the TRCC’s strategic planning into these three State safety plans.</t>
  </si>
  <si>
    <t>The State crash system ideally contains—at a minimum—basic information about every reportable motor vehicle crash in the State.  (Reportable is defined by the applicable State statute.)  The available data should be sufficient to permit decision-makers to draw valid conclusions about the crash experience in their State.  Ideally, all State crash data is consolidated into one generally accessible database with a clearly defined organizational custodian.  The crash system provides both an official record of the crash and data for analytic purposes.</t>
  </si>
  <si>
    <t>The driver data system ensures that each person licensed to drive has one identity, one license to drive, and one record.  Custodial responsibility for the driver system resides in a single location, generally the State Department or Division of Motor Vehicles. For this Advisory, that State means the custodial agency.  Ideally, the driver system maintains information on all out-of-State or unlicensed drivers convicted of traffic violations within the State’s boundaries.  At a minimum, the driver system maintains driver identities, histories, and licensing information for all records in the system.  The driver history record (DHR) contains all sanctions and convictions received by a driver as well as driver’s license issuance and expiration dates and restrictions.  While the structure of the driver system is typically oriented towards individual drivers, the system is also designed to support (in concert with other data systems) both aggregate and detailed analyses of driver behaviors as they relate to safety.</t>
  </si>
  <si>
    <t>The vehicle system is an inventory of data that enables the titling and registration of each vehicle under the State’s jurisdiction to ensure that a descriptive record is maintained and made accessible for each vehicle and vehicle owner operating on public roadways.  Vehicle information includes identification and ownership data for vehicles registered in the State as well as out-of-State vehicles involved in crashes within the State’s boundaries.  Information on vehicle make, model, year of manufacture, body type (usually extracted from the VIN), and adverse vehicle history (title brands) is maintained to produce the data needed to support safety programs.  Ideally, the vehicle system is capable of recording and reporting title data, registration information, and verification of required insurance and should clearly define both the vehicle itself and the owner or leaseholder.</t>
  </si>
  <si>
    <t>The State’s roadway data system comprises data collected by the State including non-State-owned public roads and roads on tribal land in the State.  Per the HPMS Field Manual, a public road is defined as “any road or street owned and maintained by a public authority and open to public travel” [23 U.S.C. 101(a)].  The ideal statewide system incorporates sufficient information on all public roads to support valid, system-wide network screening and countermeasure development, deployment, and evaluation.</t>
  </si>
  <si>
    <t>The State's citation and adjudication data systems, while interdependent, are vastly different and represent separate State agencies (extending through separate branches of government) and all levels of governance. Responsibility for the systems is shared among various data-owning agencies—from local to State—and a willingness to share appropriate data is necessary to support core business practices although each of the agencies remains independent. When regarded together, State citation and adjudication systems provide information about citations, arrests, and dispositions.  For traffic records purposes, the goal of the citation and adjudication systems is to collect all the information relevant to traffic records-related citations in a central, statewide repository (and linked to appropriate Federal data systems) so the information can be analyzed by authorized users to improve and promote traffic safety. Ideally, information from these systems also supports traffic safety analysis that identifies trends in citation issuance, prosecution, and case disposition.</t>
  </si>
  <si>
    <t>There is a definite interest in injury control programs within the traffic safety, public health, and enforcement communities.  The development of a statewide injury surveillance system is driven by local, State, and Federal programs within the traffic safety, public health, and law enforcement communities.  These surveillance systems typically incorporate pre-hospital emergency medical services (EMS), trauma registry, emergency department, hospital discharge, rehabilitation databases, payer-related databases, and mortality data (e.g., death certificates, autopsies, and coroner and medical examiner reports).  The data from these different systems are used to track injury type, causation, severity, cost, and outcome.</t>
  </si>
  <si>
    <t>Data integration refers to the establishment of connections between the six major traffic records system components (crash, vehicle, driver, roadway, citation and adjudication, and injury surveillance).  Each component may potentially have multiple sub-systems that can also be integrated for analytical purposes.  A State’s traffic records community stands to benefit from the creation of these integrative linkages.  The resulting integrated datasets enable users to conduct analyses and generate insights impossible to achieve if based solely on the contents of any singular data system.  The linked data adds detail to the understanding of each crash event, the roadway environment, and the people and vehicles involved.  In addition, these integrative connections efficiently expand the information available to decision-makers while avoiding the expense, delay, and redundancy associated with collecting the same information separately.</t>
  </si>
  <si>
    <t>Self-Assessment</t>
  </si>
  <si>
    <r>
      <rPr>
        <b/>
        <sz val="11"/>
        <color theme="1"/>
        <rFont val="Calibri"/>
        <family val="2"/>
        <scheme val="minor"/>
      </rPr>
      <t>Meets</t>
    </r>
    <r>
      <rPr>
        <sz val="11"/>
        <color theme="1"/>
        <rFont val="Calibri"/>
        <family val="2"/>
        <scheme val="minor"/>
      </rPr>
      <t xml:space="preserve"> Advisory ideal</t>
    </r>
  </si>
  <si>
    <r>
      <rPr>
        <b/>
        <sz val="11"/>
        <color theme="1"/>
        <rFont val="Calibri"/>
        <family val="2"/>
        <scheme val="minor"/>
      </rPr>
      <t>Partially meets</t>
    </r>
    <r>
      <rPr>
        <sz val="11"/>
        <color theme="1"/>
        <rFont val="Calibri"/>
        <family val="2"/>
        <scheme val="minor"/>
      </rPr>
      <t xml:space="preserve"> Advisory ideal</t>
    </r>
  </si>
  <si>
    <r>
      <t>D</t>
    </r>
    <r>
      <rPr>
        <b/>
        <sz val="11"/>
        <color theme="1"/>
        <rFont val="Calibri"/>
        <family val="2"/>
        <scheme val="minor"/>
      </rPr>
      <t>oes not meet</t>
    </r>
    <r>
      <rPr>
        <sz val="11"/>
        <color theme="1"/>
        <rFont val="Calibri"/>
        <family val="2"/>
        <scheme val="minor"/>
      </rPr>
      <t xml:space="preserve"> Advisory ideal</t>
    </r>
  </si>
  <si>
    <r>
      <rPr>
        <b/>
        <sz val="11"/>
        <color theme="1"/>
        <rFont val="Calibri"/>
        <family val="2"/>
        <scheme val="minor"/>
      </rPr>
      <t>1.</t>
    </r>
    <r>
      <rPr>
        <sz val="11"/>
        <color theme="1"/>
        <rFont val="Calibri"/>
        <family val="2"/>
        <scheme val="minor"/>
      </rPr>
      <t xml:space="preserve">  Fill in your State name in the orange box above.</t>
    </r>
  </si>
  <si>
    <r>
      <rPr>
        <b/>
        <sz val="11"/>
        <color theme="1"/>
        <rFont val="Calibri"/>
        <family val="2"/>
        <scheme val="minor"/>
      </rPr>
      <t xml:space="preserve">3. </t>
    </r>
    <r>
      <rPr>
        <sz val="11"/>
        <color theme="1"/>
        <rFont val="Calibri"/>
        <family val="2"/>
        <scheme val="minor"/>
      </rPr>
      <t xml:space="preserve">Each question corresponds to an element of the ideal system as described in the Advisory. For each question, use the pull-down menu in the pink cells and choose one of the following responses that describe your State's capabilities:
     Meets Advisory ideal
     Partially meets Advisory ideal
     Does not meet the Advisory ideal.
</t>
    </r>
  </si>
  <si>
    <r>
      <t xml:space="preserve">4. </t>
    </r>
    <r>
      <rPr>
        <sz val="11"/>
        <color theme="1"/>
        <rFont val="Calibri"/>
        <family val="2"/>
        <scheme val="minor"/>
      </rPr>
      <t>The tab “Assessment Summary” lists recommendations for each module based on the responses to all the questions. The worksheet can only generate a full set of recommendations when all the module questions are complete.  To assist in tracking the completeness of this self-assessment, a pink cell within any module tab indicates an unanswered question.</t>
    </r>
  </si>
  <si>
    <r>
      <t xml:space="preserve">5. </t>
    </r>
    <r>
      <rPr>
        <sz val="11"/>
        <color theme="1"/>
        <rFont val="Calibri"/>
        <family val="2"/>
        <scheme val="minor"/>
      </rPr>
      <t xml:space="preserve">Questions? Contact your NHTSA Regional Office or the NHTSA Traffic Records Team at </t>
    </r>
    <r>
      <rPr>
        <b/>
        <u/>
        <sz val="11"/>
        <color theme="1"/>
        <rFont val="Calibri"/>
        <family val="2"/>
        <scheme val="minor"/>
      </rPr>
      <t>TrafficRecordsTeam@dot.gov</t>
    </r>
    <r>
      <rPr>
        <sz val="11"/>
        <color theme="1"/>
        <rFont val="Calibri"/>
        <family val="2"/>
        <scheme val="minor"/>
      </rPr>
      <t>.</t>
    </r>
  </si>
  <si>
    <t>Does the State post at-fault Drivers to the driver record?</t>
  </si>
  <si>
    <r>
      <rPr>
        <b/>
        <sz val="11"/>
        <color theme="1"/>
        <rFont val="Calibri"/>
        <family val="2"/>
        <scheme val="minor"/>
      </rPr>
      <t>2.</t>
    </r>
    <r>
      <rPr>
        <sz val="11"/>
        <color theme="1"/>
        <rFont val="Calibri"/>
        <family val="2"/>
        <scheme val="minor"/>
      </rPr>
      <t xml:space="preserve">  Each tab (listed below) contains questions for a module from the 2018 Traffic Records Program Assessment Advisory ("Advisory"):
     - TRCC
     - Strategic Planning
     - Crash
     - Driver
     - Vehicle
     - Roadway
     - Citation/Adjudication
     - Injury Surveillance
     - Data Use and Integration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</si>
</sst>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rgb="FF000000"/>
      <name val="Calibri"/>
      <family val="2"/>
      <scheme val="minor"/>
    </font>
    <font>
      <b/>
      <sz val="16"/>
      <color theme="0"/>
      <name val="Calibri"/>
      <family val="2"/>
      <scheme val="minor"/>
    </font>
    <font>
      <sz val="9"/>
      <color indexed="81"/>
      <name val="Tahoma"/>
      <family val="2"/>
    </font>
    <font>
      <b/>
      <sz val="9"/>
      <color indexed="81"/>
      <name val="Tahoma"/>
      <family val="2"/>
    </font>
    <font>
      <b/>
      <sz val="18"/>
      <color theme="3"/>
      <name val="Calibri Light"/>
      <family val="2"/>
      <scheme val="major"/>
    </font>
    <font>
      <sz val="8"/>
      <color theme="1"/>
      <name val="Calibri"/>
      <family val="2"/>
      <scheme val="minor"/>
    </font>
    <font>
      <b/>
      <sz val="15"/>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i/>
      <sz val="11"/>
      <color theme="1"/>
      <name val="Calibri"/>
      <family val="2"/>
      <scheme val="minor"/>
    </font>
    <font>
      <sz val="12"/>
      <color theme="1"/>
      <name val="Times New Roman"/>
      <family val="1"/>
    </font>
    <font>
      <sz val="11"/>
      <name val="Calibri"/>
      <family val="2"/>
      <scheme val="minor"/>
    </font>
    <font>
      <b/>
      <sz val="11"/>
      <name val="Calibri"/>
      <family val="2"/>
      <scheme val="minor"/>
    </font>
    <font>
      <b/>
      <sz val="13"/>
      <color theme="0"/>
      <name val="Calibri"/>
      <family val="2"/>
      <scheme val="minor"/>
    </font>
    <font>
      <b/>
      <u/>
      <sz val="11"/>
      <color theme="1"/>
      <name val="Calibri"/>
      <family val="2"/>
      <scheme val="minor"/>
    </font>
    <font>
      <i/>
      <sz val="14"/>
      <color rgb="FF3F3F76"/>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b/>
      <sz val="12"/>
      <name val="Calibri"/>
      <family val="2"/>
      <scheme val="minor"/>
    </font>
  </fonts>
  <fills count="25">
    <fill>
      <patternFill patternType="none"/>
    </fill>
    <fill>
      <patternFill patternType="gray125"/>
    </fill>
    <fill>
      <patternFill patternType="solid">
        <fgColor rgb="FFFFFFCC"/>
      </patternFill>
    </fill>
    <fill>
      <patternFill patternType="solid">
        <fgColor rgb="FFA7D9FF"/>
        <bgColor indexed="64"/>
      </patternFill>
    </fill>
    <fill>
      <patternFill patternType="solid">
        <fgColor rgb="FF98002E"/>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bgColor indexed="64"/>
      </patternFill>
    </fill>
    <fill>
      <patternFill patternType="solid">
        <fgColor theme="4" tint="0.79998168889431442"/>
        <bgColor indexed="64"/>
      </patternFill>
    </fill>
    <fill>
      <patternFill patternType="solid">
        <fgColor rgb="FFE37F1C"/>
        <bgColor indexed="64"/>
      </patternFill>
    </fill>
    <fill>
      <patternFill patternType="solid">
        <fgColor theme="3" tint="0.59999389629810485"/>
        <bgColor indexed="64"/>
      </patternFill>
    </fill>
    <fill>
      <patternFill patternType="solid">
        <fgColor rgb="FFEEB111"/>
        <bgColor indexed="64"/>
      </patternFill>
    </fill>
    <fill>
      <patternFill patternType="solid">
        <fgColor rgb="FF397C3C"/>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rgb="FF005695"/>
        <bgColor indexed="64"/>
      </patternFill>
    </fill>
    <fill>
      <patternFill patternType="solid">
        <fgColor rgb="FF46266A"/>
        <bgColor indexed="64"/>
      </patternFill>
    </fill>
    <fill>
      <patternFill patternType="solid">
        <fgColor rgb="FFD9EFFF"/>
        <bgColor indexed="64"/>
      </patternFill>
    </fill>
    <fill>
      <patternFill patternType="solid">
        <fgColor rgb="FFFF97B7"/>
        <bgColor indexed="64"/>
      </patternFill>
    </fill>
    <fill>
      <patternFill patternType="solid">
        <fgColor rgb="FFF4CDA6"/>
        <bgColor indexed="64"/>
      </patternFill>
    </fill>
    <fill>
      <patternFill patternType="solid">
        <fgColor rgb="FFF8DD9A"/>
        <bgColor indexed="64"/>
      </patternFill>
    </fill>
    <fill>
      <patternFill patternType="solid">
        <fgColor rgb="FF9ED2A0"/>
        <bgColor indexed="64"/>
      </patternFill>
    </fill>
    <fill>
      <patternFill patternType="solid">
        <fgColor rgb="FF75C4FF"/>
        <bgColor indexed="64"/>
      </patternFill>
    </fill>
    <fill>
      <patternFill patternType="solid">
        <fgColor rgb="FFAE8BD5"/>
        <bgColor indexed="64"/>
      </patternFill>
    </fill>
  </fills>
  <borders count="9">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rgb="FFB2B2B2"/>
      </top>
      <bottom/>
      <diagonal/>
    </border>
  </borders>
  <cellStyleXfs count="11">
    <xf numFmtId="0" fontId="0" fillId="0" borderId="0"/>
    <xf numFmtId="0" fontId="2" fillId="0" borderId="0" applyNumberFormat="0" applyFill="0" applyBorder="0" applyAlignment="0" applyProtection="0"/>
    <xf numFmtId="0" fontId="3" fillId="0" borderId="1" applyNumberFormat="0" applyFill="0" applyAlignment="0" applyProtection="0"/>
    <xf numFmtId="0" fontId="1" fillId="2" borderId="2" applyNumberFormat="0" applyFont="0" applyAlignment="0" applyProtection="0"/>
    <xf numFmtId="0" fontId="4" fillId="0" borderId="3" applyNumberFormat="0" applyFill="0" applyAlignment="0" applyProtection="0"/>
    <xf numFmtId="9" fontId="1" fillId="0" borderId="0" applyFont="0" applyFill="0" applyBorder="0" applyAlignment="0" applyProtection="0"/>
    <xf numFmtId="0" fontId="11" fillId="0" borderId="4" applyNumberFormat="0" applyFill="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7" borderId="7" applyNumberFormat="0" applyAlignment="0" applyProtection="0"/>
  </cellStyleXfs>
  <cellXfs count="108">
    <xf numFmtId="0" fontId="0" fillId="0" borderId="0" xfId="0"/>
    <xf numFmtId="0" fontId="3" fillId="0" borderId="1" xfId="2"/>
    <xf numFmtId="0" fontId="0" fillId="0" borderId="0" xfId="0" applyAlignment="1">
      <alignment vertical="center"/>
    </xf>
    <xf numFmtId="0" fontId="0" fillId="0" borderId="0" xfId="0" applyAlignment="1"/>
    <xf numFmtId="0" fontId="0" fillId="0" borderId="0" xfId="0" applyAlignment="1">
      <alignment wrapText="1"/>
    </xf>
    <xf numFmtId="0" fontId="0" fillId="0" borderId="0" xfId="0" applyFill="1" applyAlignment="1">
      <alignment wrapText="1"/>
    </xf>
    <xf numFmtId="0" fontId="0" fillId="0" borderId="0" xfId="0" applyAlignment="1">
      <alignment horizontal="center" vertical="center"/>
    </xf>
    <xf numFmtId="0" fontId="0" fillId="0" borderId="0" xfId="0" applyFill="1" applyAlignment="1">
      <alignment vertical="center" wrapText="1"/>
    </xf>
    <xf numFmtId="0" fontId="0" fillId="0" borderId="0" xfId="0" applyFont="1" applyFill="1" applyBorder="1" applyAlignment="1">
      <alignment vertical="center" wrapText="1"/>
    </xf>
    <xf numFmtId="0" fontId="6" fillId="4" borderId="0" xfId="2" applyFont="1" applyFill="1" applyBorder="1" applyAlignment="1">
      <alignment horizontal="center"/>
    </xf>
    <xf numFmtId="0" fontId="6" fillId="4" borderId="0" xfId="2" applyFont="1" applyFill="1" applyBorder="1" applyAlignment="1">
      <alignment wrapText="1"/>
    </xf>
    <xf numFmtId="0" fontId="6" fillId="4" borderId="0" xfId="2" applyFont="1" applyFill="1" applyBorder="1" applyAlignment="1">
      <alignment horizontal="center" wrapText="1"/>
    </xf>
    <xf numFmtId="0" fontId="0" fillId="2" borderId="2" xfId="3" applyFont="1" applyAlignment="1">
      <alignment horizontal="center" vertical="center" wrapText="1"/>
    </xf>
    <xf numFmtId="0" fontId="0" fillId="0" borderId="0" xfId="0" applyAlignment="1" applyProtection="1">
      <alignment vertical="center" wrapText="1"/>
      <protection locked="0"/>
    </xf>
    <xf numFmtId="0" fontId="5"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Alignment="1">
      <alignment horizontal="center"/>
    </xf>
    <xf numFmtId="0" fontId="10" fillId="0" borderId="0" xfId="0" applyFont="1" applyAlignment="1">
      <alignment horizontal="center" vertical="center" wrapText="1"/>
    </xf>
    <xf numFmtId="0" fontId="0" fillId="2" borderId="2" xfId="3" applyFont="1" applyAlignment="1">
      <alignment horizontal="center" vertical="center"/>
    </xf>
    <xf numFmtId="0" fontId="12" fillId="5" borderId="5" xfId="7" applyAlignment="1">
      <alignment horizontal="center" vertical="center"/>
    </xf>
    <xf numFmtId="0" fontId="14" fillId="6" borderId="5" xfId="9" applyAlignment="1">
      <alignment horizontal="center" vertical="center"/>
    </xf>
    <xf numFmtId="0" fontId="0" fillId="0" borderId="0" xfId="0" applyAlignment="1">
      <alignment horizontal="center" vertical="center" wrapText="1"/>
    </xf>
    <xf numFmtId="164" fontId="13" fillId="6" borderId="6" xfId="8" applyNumberFormat="1"/>
    <xf numFmtId="0" fontId="16" fillId="0" borderId="0" xfId="0" applyFont="1" applyAlignment="1">
      <alignment horizontal="right"/>
    </xf>
    <xf numFmtId="0" fontId="0" fillId="0" borderId="0" xfId="0" applyAlignment="1">
      <alignment horizontal="left" vertical="top"/>
    </xf>
    <xf numFmtId="0" fontId="0" fillId="0" borderId="0" xfId="0" applyAlignment="1">
      <alignment horizontal="left" vertical="top" wrapText="1"/>
    </xf>
    <xf numFmtId="164" fontId="0" fillId="0" borderId="0" xfId="5" applyNumberFormat="1" applyFont="1"/>
    <xf numFmtId="0" fontId="17" fillId="0" borderId="0" xfId="0" applyFont="1" applyFill="1" applyBorder="1" applyAlignment="1">
      <alignment vertical="center" wrapText="1"/>
    </xf>
    <xf numFmtId="0" fontId="0" fillId="0" borderId="0" xfId="0" applyAlignment="1">
      <alignment vertical="center" wrapText="1"/>
    </xf>
    <xf numFmtId="0" fontId="12" fillId="5" borderId="5" xfId="7" applyAlignment="1">
      <alignment horizontal="center" vertical="center" wrapText="1"/>
    </xf>
    <xf numFmtId="0" fontId="14" fillId="6" borderId="5" xfId="9" applyAlignment="1">
      <alignment horizontal="center" vertical="center" wrapText="1"/>
    </xf>
    <xf numFmtId="0" fontId="17" fillId="8" borderId="0" xfId="0" applyFont="1" applyFill="1" applyBorder="1" applyAlignment="1">
      <alignment wrapText="1"/>
    </xf>
    <xf numFmtId="0" fontId="4" fillId="9" borderId="3" xfId="4" applyFill="1" applyAlignment="1">
      <alignment horizontal="center" vertical="center"/>
    </xf>
    <xf numFmtId="0" fontId="4" fillId="9" borderId="3" xfId="4" applyFill="1" applyAlignment="1">
      <alignment wrapText="1"/>
    </xf>
    <xf numFmtId="0" fontId="4" fillId="9" borderId="3" xfId="4" applyFill="1" applyAlignment="1" applyProtection="1">
      <alignment vertical="center" wrapText="1"/>
      <protection locked="0"/>
    </xf>
    <xf numFmtId="0" fontId="4" fillId="9" borderId="3" xfId="4" applyFill="1" applyAlignment="1">
      <alignment vertical="center"/>
    </xf>
    <xf numFmtId="164" fontId="13" fillId="9" borderId="6" xfId="8" applyNumberFormat="1" applyFill="1" applyAlignment="1">
      <alignment vertical="center"/>
    </xf>
    <xf numFmtId="0" fontId="18" fillId="0" borderId="0" xfId="0" applyFont="1"/>
    <xf numFmtId="0" fontId="18" fillId="0" borderId="0" xfId="0" applyFont="1" applyAlignment="1"/>
    <xf numFmtId="0" fontId="19" fillId="9" borderId="3" xfId="4" applyFont="1" applyFill="1" applyAlignment="1">
      <alignment vertical="center"/>
    </xf>
    <xf numFmtId="0" fontId="18" fillId="0" borderId="0" xfId="0" applyFont="1" applyAlignment="1">
      <alignment vertical="center"/>
    </xf>
    <xf numFmtId="0" fontId="19" fillId="9" borderId="7" xfId="10" applyFont="1" applyFill="1" applyAlignment="1">
      <alignment vertical="center"/>
    </xf>
    <xf numFmtId="0" fontId="19" fillId="7" borderId="7" xfId="10" applyFont="1"/>
    <xf numFmtId="0" fontId="6" fillId="10" borderId="0" xfId="2" applyFont="1" applyFill="1" applyBorder="1" applyAlignment="1">
      <alignment horizontal="center"/>
    </xf>
    <xf numFmtId="0" fontId="6" fillId="10" borderId="0" xfId="2" applyFont="1" applyFill="1" applyBorder="1" applyAlignment="1">
      <alignment wrapText="1"/>
    </xf>
    <xf numFmtId="0" fontId="6" fillId="10" borderId="0" xfId="2" applyFont="1" applyFill="1" applyBorder="1" applyAlignment="1">
      <alignment horizontal="center" wrapText="1"/>
    </xf>
    <xf numFmtId="0" fontId="18" fillId="0" borderId="0" xfId="0" applyFont="1" applyAlignment="1">
      <alignment vertical="center" wrapText="1"/>
    </xf>
    <xf numFmtId="0" fontId="0" fillId="2" borderId="2" xfId="3" applyFont="1" applyAlignment="1">
      <alignment horizontal="center" vertical="center" wrapText="1"/>
    </xf>
    <xf numFmtId="0" fontId="11" fillId="0" borderId="4" xfId="6"/>
    <xf numFmtId="0" fontId="0" fillId="0" borderId="0" xfId="0" applyAlignment="1">
      <alignment horizontal="left"/>
    </xf>
    <xf numFmtId="0" fontId="0" fillId="0" borderId="0" xfId="0" applyAlignment="1">
      <alignment horizontal="left" vertical="top" wrapText="1"/>
    </xf>
    <xf numFmtId="0" fontId="0" fillId="11" borderId="0" xfId="0" applyFill="1"/>
    <xf numFmtId="0" fontId="0" fillId="4" borderId="0" xfId="0" applyFill="1"/>
    <xf numFmtId="0" fontId="0" fillId="10" borderId="0" xfId="0" applyFill="1"/>
    <xf numFmtId="0" fontId="0" fillId="0" borderId="0" xfId="0" applyAlignment="1">
      <alignment horizontal="left" vertical="center" wrapText="1"/>
    </xf>
    <xf numFmtId="0" fontId="17" fillId="0" borderId="0" xfId="0" applyFont="1" applyFill="1" applyBorder="1" applyAlignment="1">
      <alignment horizontal="left" vertical="center" wrapText="1"/>
    </xf>
    <xf numFmtId="0" fontId="4" fillId="9" borderId="3" xfId="4" applyFill="1" applyAlignment="1">
      <alignment vertical="center" wrapText="1"/>
    </xf>
    <xf numFmtId="0" fontId="6" fillId="12" borderId="0" xfId="2" applyFont="1" applyFill="1" applyBorder="1" applyAlignment="1">
      <alignment horizontal="center"/>
    </xf>
    <xf numFmtId="0" fontId="6" fillId="12" borderId="0" xfId="2" applyFont="1" applyFill="1" applyBorder="1" applyAlignment="1">
      <alignment wrapText="1"/>
    </xf>
    <xf numFmtId="0" fontId="6" fillId="12" borderId="0" xfId="2" applyFont="1" applyFill="1" applyBorder="1" applyAlignment="1">
      <alignment horizontal="center" wrapText="1"/>
    </xf>
    <xf numFmtId="0" fontId="6" fillId="13" borderId="0" xfId="2" applyFont="1" applyFill="1" applyBorder="1" applyAlignment="1">
      <alignment horizontal="center"/>
    </xf>
    <xf numFmtId="0" fontId="6" fillId="13" borderId="0" xfId="2" applyFont="1" applyFill="1" applyBorder="1" applyAlignment="1">
      <alignment wrapText="1"/>
    </xf>
    <xf numFmtId="0" fontId="6" fillId="13" borderId="0" xfId="2" applyFont="1" applyFill="1" applyBorder="1" applyAlignment="1">
      <alignment horizontal="center" wrapText="1"/>
    </xf>
    <xf numFmtId="0" fontId="6" fillId="14" borderId="0" xfId="2" applyFont="1" applyFill="1" applyBorder="1" applyAlignment="1">
      <alignment horizontal="center"/>
    </xf>
    <xf numFmtId="0" fontId="6" fillId="14" borderId="0" xfId="2" applyFont="1" applyFill="1" applyBorder="1" applyAlignment="1">
      <alignment wrapText="1"/>
    </xf>
    <xf numFmtId="0" fontId="6" fillId="14" borderId="0" xfId="2" applyFont="1" applyFill="1" applyBorder="1" applyAlignment="1">
      <alignment horizontal="center" wrapText="1"/>
    </xf>
    <xf numFmtId="164" fontId="4" fillId="9" borderId="3" xfId="5" applyNumberFormat="1" applyFont="1" applyFill="1" applyBorder="1" applyAlignment="1">
      <alignment vertical="center"/>
    </xf>
    <xf numFmtId="0" fontId="15" fillId="7" borderId="7" xfId="10" applyAlignment="1">
      <alignment horizontal="center"/>
    </xf>
    <xf numFmtId="0" fontId="0" fillId="12" borderId="0" xfId="0" applyFill="1"/>
    <xf numFmtId="0" fontId="0" fillId="13" borderId="0" xfId="0" applyFill="1"/>
    <xf numFmtId="0" fontId="0" fillId="16" borderId="0" xfId="0" applyFill="1"/>
    <xf numFmtId="0" fontId="0" fillId="17" borderId="0" xfId="0" applyFill="1"/>
    <xf numFmtId="0" fontId="20" fillId="16" borderId="1" xfId="2" applyFont="1" applyFill="1"/>
    <xf numFmtId="0" fontId="20" fillId="16" borderId="1" xfId="2" applyFont="1" applyFill="1" applyAlignment="1">
      <alignment horizontal="left" wrapText="1"/>
    </xf>
    <xf numFmtId="0" fontId="20" fillId="13" borderId="1" xfId="2" applyFont="1" applyFill="1"/>
    <xf numFmtId="0" fontId="20" fillId="12" borderId="1" xfId="2" applyFont="1" applyFill="1"/>
    <xf numFmtId="0" fontId="20" fillId="10" borderId="1" xfId="2" applyFont="1" applyFill="1"/>
    <xf numFmtId="0" fontId="20" fillId="4" borderId="1" xfId="2" applyFont="1" applyFill="1"/>
    <xf numFmtId="0" fontId="20" fillId="15" borderId="1" xfId="2" applyFont="1" applyFill="1"/>
    <xf numFmtId="0" fontId="20" fillId="17" borderId="1" xfId="2" applyFont="1" applyFill="1"/>
    <xf numFmtId="0" fontId="20" fillId="17" borderId="1" xfId="2" applyFont="1" applyFill="1" applyAlignment="1">
      <alignment horizontal="left" wrapText="1"/>
    </xf>
    <xf numFmtId="0" fontId="6" fillId="17" borderId="0" xfId="2" applyFont="1" applyFill="1" applyBorder="1" applyAlignment="1">
      <alignment horizontal="center"/>
    </xf>
    <xf numFmtId="0" fontId="6" fillId="17" borderId="0" xfId="2" applyFont="1" applyFill="1" applyBorder="1" applyAlignment="1">
      <alignment wrapText="1"/>
    </xf>
    <xf numFmtId="0" fontId="6" fillId="17" borderId="0" xfId="2" applyFont="1" applyFill="1" applyBorder="1" applyAlignment="1">
      <alignment horizontal="center" wrapText="1"/>
    </xf>
    <xf numFmtId="0" fontId="20" fillId="15" borderId="1" xfId="2" applyFont="1" applyFill="1" applyAlignment="1">
      <alignment wrapText="1"/>
    </xf>
    <xf numFmtId="0" fontId="6" fillId="16" borderId="0" xfId="2" applyFont="1" applyFill="1" applyBorder="1" applyAlignment="1">
      <alignment horizontal="center"/>
    </xf>
    <xf numFmtId="0" fontId="6" fillId="16" borderId="0" xfId="2" applyFont="1" applyFill="1" applyBorder="1" applyAlignment="1">
      <alignment wrapText="1"/>
    </xf>
    <xf numFmtId="0" fontId="6" fillId="16" borderId="0" xfId="2" applyFont="1" applyFill="1" applyBorder="1" applyAlignment="1">
      <alignment horizontal="center" wrapText="1"/>
    </xf>
    <xf numFmtId="0" fontId="0" fillId="0" borderId="0" xfId="0" applyAlignment="1">
      <alignment vertical="top" wrapText="1"/>
    </xf>
    <xf numFmtId="0" fontId="24" fillId="0" borderId="0" xfId="0" applyFont="1" applyAlignment="1">
      <alignment vertical="center"/>
    </xf>
    <xf numFmtId="0" fontId="23" fillId="0" borderId="0" xfId="0" applyFont="1"/>
    <xf numFmtId="0" fontId="4" fillId="0" borderId="0" xfId="0" applyFont="1" applyAlignment="1">
      <alignment horizontal="left" wrapText="1"/>
    </xf>
    <xf numFmtId="0" fontId="22" fillId="5" borderId="5" xfId="7" applyFont="1" applyAlignment="1" applyProtection="1">
      <alignment horizontal="center"/>
      <protection locked="0"/>
    </xf>
    <xf numFmtId="0" fontId="0" fillId="0" borderId="0" xfId="0" applyAlignment="1">
      <alignment horizontal="left"/>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center" wrapText="1"/>
    </xf>
    <xf numFmtId="0" fontId="11" fillId="0" borderId="0" xfId="6" applyBorder="1" applyAlignment="1">
      <alignment horizontal="left"/>
    </xf>
    <xf numFmtId="0" fontId="9" fillId="0" borderId="0" xfId="1" applyFont="1" applyAlignment="1">
      <alignment horizontal="center" vertical="center" wrapText="1"/>
    </xf>
    <xf numFmtId="0" fontId="9" fillId="3" borderId="0" xfId="1" applyFont="1" applyFill="1" applyAlignment="1">
      <alignment horizontal="center"/>
    </xf>
    <xf numFmtId="0" fontId="0" fillId="2" borderId="2" xfId="3" applyFont="1" applyAlignment="1">
      <alignment horizontal="left" vertical="center" wrapText="1"/>
    </xf>
    <xf numFmtId="0" fontId="25" fillId="18" borderId="0" xfId="0" applyFont="1" applyFill="1" applyAlignment="1">
      <alignment horizontal="center" vertical="center"/>
    </xf>
    <xf numFmtId="0" fontId="25" fillId="19" borderId="0" xfId="0" applyFont="1" applyFill="1" applyAlignment="1">
      <alignment horizontal="center" vertical="center"/>
    </xf>
    <xf numFmtId="0" fontId="25" fillId="20" borderId="0" xfId="0" applyFont="1" applyFill="1" applyAlignment="1">
      <alignment horizontal="center" vertical="center"/>
    </xf>
    <xf numFmtId="0" fontId="25" fillId="21" borderId="0" xfId="0" applyFont="1" applyFill="1" applyAlignment="1">
      <alignment horizontal="center" vertical="center"/>
    </xf>
    <xf numFmtId="0" fontId="26" fillId="22" borderId="8" xfId="2" applyFont="1" applyFill="1" applyBorder="1" applyAlignment="1">
      <alignment horizontal="center" vertical="center" wrapText="1"/>
    </xf>
    <xf numFmtId="0" fontId="26" fillId="23" borderId="8" xfId="2" applyFont="1" applyFill="1" applyBorder="1" applyAlignment="1">
      <alignment horizontal="center" vertical="center" wrapText="1"/>
    </xf>
    <xf numFmtId="0" fontId="26" fillId="24" borderId="8" xfId="2" applyFont="1" applyFill="1" applyBorder="1" applyAlignment="1">
      <alignment horizontal="center" vertical="center" wrapText="1"/>
    </xf>
  </cellXfs>
  <cellStyles count="11">
    <cellStyle name="Calculation" xfId="9" builtinId="22"/>
    <cellStyle name="Check Cell" xfId="10" builtinId="23"/>
    <cellStyle name="Heading 1" xfId="6" builtinId="16"/>
    <cellStyle name="Heading 2" xfId="2" builtinId="17"/>
    <cellStyle name="Input" xfId="7" builtinId="20"/>
    <cellStyle name="Normal" xfId="0" builtinId="0"/>
    <cellStyle name="Note" xfId="3" builtinId="10"/>
    <cellStyle name="Output" xfId="8" builtinId="21"/>
    <cellStyle name="Percent" xfId="5" builtinId="5"/>
    <cellStyle name="Title" xfId="1" builtinId="15"/>
    <cellStyle name="Total" xfId="4" builtinId="25"/>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E8BD5"/>
      <color rgb="FF75C4FF"/>
      <color rgb="FF005695"/>
      <color rgb="FF9ED2A0"/>
      <color rgb="FFF8DD9A"/>
      <color rgb="FFEEB111"/>
      <color rgb="FFF4CDA6"/>
      <color rgb="FFE37F1C"/>
      <color rgb="FFFF97B7"/>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54</xdr:row>
      <xdr:rowOff>19050</xdr:rowOff>
    </xdr:from>
    <xdr:to>
      <xdr:col>2</xdr:col>
      <xdr:colOff>577216</xdr:colOff>
      <xdr:row>57</xdr:row>
      <xdr:rowOff>72757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16668750"/>
          <a:ext cx="548641" cy="549007"/>
        </a:xfrm>
        <a:prstGeom prst="rect">
          <a:avLst/>
        </a:prstGeom>
      </xdr:spPr>
    </xdr:pic>
    <xdr:clientData/>
  </xdr:twoCellAnchor>
  <xdr:twoCellAnchor editAs="oneCell">
    <xdr:from>
      <xdr:col>2</xdr:col>
      <xdr:colOff>35700</xdr:colOff>
      <xdr:row>14</xdr:row>
      <xdr:rowOff>16650</xdr:rowOff>
    </xdr:from>
    <xdr:to>
      <xdr:col>2</xdr:col>
      <xdr:colOff>584341</xdr:colOff>
      <xdr:row>17</xdr:row>
      <xdr:rowOff>70357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6275" y="3407550"/>
          <a:ext cx="548641" cy="549007"/>
        </a:xfrm>
        <a:prstGeom prst="rect">
          <a:avLst/>
        </a:prstGeom>
      </xdr:spPr>
    </xdr:pic>
    <xdr:clientData/>
  </xdr:twoCellAnchor>
  <xdr:twoCellAnchor editAs="oneCell">
    <xdr:from>
      <xdr:col>2</xdr:col>
      <xdr:colOff>42825</xdr:colOff>
      <xdr:row>24</xdr:row>
      <xdr:rowOff>23775</xdr:rowOff>
    </xdr:from>
    <xdr:to>
      <xdr:col>2</xdr:col>
      <xdr:colOff>591466</xdr:colOff>
      <xdr:row>27</xdr:row>
      <xdr:rowOff>77482</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3400" y="6729375"/>
          <a:ext cx="548641" cy="549007"/>
        </a:xfrm>
        <a:prstGeom prst="rect">
          <a:avLst/>
        </a:prstGeom>
      </xdr:spPr>
    </xdr:pic>
    <xdr:clientData/>
  </xdr:twoCellAnchor>
  <xdr:twoCellAnchor editAs="oneCell">
    <xdr:from>
      <xdr:col>2</xdr:col>
      <xdr:colOff>30900</xdr:colOff>
      <xdr:row>64</xdr:row>
      <xdr:rowOff>21375</xdr:rowOff>
    </xdr:from>
    <xdr:to>
      <xdr:col>2</xdr:col>
      <xdr:colOff>579541</xdr:colOff>
      <xdr:row>67</xdr:row>
      <xdr:rowOff>75082</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1475" y="19985775"/>
          <a:ext cx="548641" cy="549007"/>
        </a:xfrm>
        <a:prstGeom prst="rect">
          <a:avLst/>
        </a:prstGeom>
      </xdr:spPr>
    </xdr:pic>
    <xdr:clientData/>
  </xdr:twoCellAnchor>
  <xdr:twoCellAnchor editAs="oneCell">
    <xdr:from>
      <xdr:col>2</xdr:col>
      <xdr:colOff>38025</xdr:colOff>
      <xdr:row>44</xdr:row>
      <xdr:rowOff>28500</xdr:rowOff>
    </xdr:from>
    <xdr:to>
      <xdr:col>2</xdr:col>
      <xdr:colOff>586666</xdr:colOff>
      <xdr:row>47</xdr:row>
      <xdr:rowOff>82207</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28600" y="13363500"/>
          <a:ext cx="548641" cy="549007"/>
        </a:xfrm>
        <a:prstGeom prst="rect">
          <a:avLst/>
        </a:prstGeom>
      </xdr:spPr>
    </xdr:pic>
    <xdr:clientData/>
  </xdr:twoCellAnchor>
  <xdr:twoCellAnchor editAs="oneCell">
    <xdr:from>
      <xdr:col>2</xdr:col>
      <xdr:colOff>35625</xdr:colOff>
      <xdr:row>34</xdr:row>
      <xdr:rowOff>16575</xdr:rowOff>
    </xdr:from>
    <xdr:to>
      <xdr:col>2</xdr:col>
      <xdr:colOff>584266</xdr:colOff>
      <xdr:row>37</xdr:row>
      <xdr:rowOff>70282</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6200" y="10036875"/>
          <a:ext cx="548641" cy="5490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K35"/>
  <sheetViews>
    <sheetView tabSelected="1" workbookViewId="0">
      <selection activeCell="B3" sqref="B3"/>
    </sheetView>
  </sheetViews>
  <sheetFormatPr defaultRowHeight="15" x14ac:dyDescent="0.25"/>
  <sheetData>
    <row r="2" spans="2:11" ht="18.75" x14ac:dyDescent="0.3">
      <c r="B2" s="92" t="s">
        <v>182</v>
      </c>
      <c r="C2" s="92"/>
      <c r="D2" s="92"/>
      <c r="E2" s="92"/>
      <c r="F2" s="92"/>
    </row>
    <row r="4" spans="2:11" ht="20.25" thickBot="1" x14ac:dyDescent="0.35">
      <c r="B4" s="48" t="s">
        <v>183</v>
      </c>
      <c r="C4" s="48"/>
      <c r="D4" s="48"/>
      <c r="E4" s="48"/>
      <c r="F4" s="48"/>
      <c r="G4" s="48"/>
      <c r="H4" s="48"/>
      <c r="I4" s="48"/>
      <c r="J4" s="48"/>
      <c r="K4" s="48"/>
    </row>
    <row r="5" spans="2:11" ht="15.75" thickTop="1" x14ac:dyDescent="0.25"/>
    <row r="6" spans="2:11" x14ac:dyDescent="0.25">
      <c r="B6" s="93" t="s">
        <v>445</v>
      </c>
      <c r="C6" s="93"/>
      <c r="D6" s="93"/>
      <c r="E6" s="93"/>
      <c r="F6" s="93"/>
      <c r="G6" s="93"/>
      <c r="H6" s="93"/>
      <c r="I6" s="93"/>
      <c r="J6" s="93"/>
      <c r="K6" s="93"/>
    </row>
    <row r="7" spans="2:11" x14ac:dyDescent="0.25">
      <c r="B7" s="49"/>
      <c r="C7" s="49"/>
      <c r="D7" s="49"/>
      <c r="E7" s="49"/>
      <c r="F7" s="49"/>
      <c r="G7" s="49"/>
      <c r="H7" s="49"/>
      <c r="I7" s="49"/>
      <c r="J7" s="49"/>
      <c r="K7" s="49"/>
    </row>
    <row r="8" spans="2:11" ht="15" customHeight="1" x14ac:dyDescent="0.25">
      <c r="B8" s="94" t="s">
        <v>450</v>
      </c>
      <c r="C8" s="94"/>
      <c r="D8" s="94"/>
      <c r="E8" s="94"/>
      <c r="F8" s="94"/>
      <c r="G8" s="94"/>
      <c r="H8" s="94"/>
      <c r="I8" s="94"/>
      <c r="J8" s="94"/>
      <c r="K8" s="94"/>
    </row>
    <row r="9" spans="2:11" x14ac:dyDescent="0.25">
      <c r="B9" s="94"/>
      <c r="C9" s="94"/>
      <c r="D9" s="94"/>
      <c r="E9" s="94"/>
      <c r="F9" s="94"/>
      <c r="G9" s="94"/>
      <c r="H9" s="94"/>
      <c r="I9" s="94"/>
      <c r="J9" s="94"/>
      <c r="K9" s="94"/>
    </row>
    <row r="10" spans="2:11" x14ac:dyDescent="0.25">
      <c r="B10" s="94"/>
      <c r="C10" s="94"/>
      <c r="D10" s="94"/>
      <c r="E10" s="94"/>
      <c r="F10" s="94"/>
      <c r="G10" s="94"/>
      <c r="H10" s="94"/>
      <c r="I10" s="94"/>
      <c r="J10" s="94"/>
      <c r="K10" s="94"/>
    </row>
    <row r="11" spans="2:11" x14ac:dyDescent="0.25">
      <c r="B11" s="94"/>
      <c r="C11" s="94"/>
      <c r="D11" s="94"/>
      <c r="E11" s="94"/>
      <c r="F11" s="94"/>
      <c r="G11" s="94"/>
      <c r="H11" s="94"/>
      <c r="I11" s="94"/>
      <c r="J11" s="94"/>
      <c r="K11" s="94"/>
    </row>
    <row r="12" spans="2:11" x14ac:dyDescent="0.25">
      <c r="B12" s="94"/>
      <c r="C12" s="94"/>
      <c r="D12" s="94"/>
      <c r="E12" s="94"/>
      <c r="F12" s="94"/>
      <c r="G12" s="94"/>
      <c r="H12" s="94"/>
      <c r="I12" s="94"/>
      <c r="J12" s="94"/>
      <c r="K12" s="94"/>
    </row>
    <row r="13" spans="2:11" x14ac:dyDescent="0.25">
      <c r="B13" s="94"/>
      <c r="C13" s="94"/>
      <c r="D13" s="94"/>
      <c r="E13" s="94"/>
      <c r="F13" s="94"/>
      <c r="G13" s="94"/>
      <c r="H13" s="94"/>
      <c r="I13" s="94"/>
      <c r="J13" s="94"/>
      <c r="K13" s="94"/>
    </row>
    <row r="14" spans="2:11" x14ac:dyDescent="0.25">
      <c r="B14" s="94"/>
      <c r="C14" s="94"/>
      <c r="D14" s="94"/>
      <c r="E14" s="94"/>
      <c r="F14" s="94"/>
      <c r="G14" s="94"/>
      <c r="H14" s="94"/>
      <c r="I14" s="94"/>
      <c r="J14" s="94"/>
      <c r="K14" s="94"/>
    </row>
    <row r="15" spans="2:11" x14ac:dyDescent="0.25">
      <c r="B15" s="94"/>
      <c r="C15" s="94"/>
      <c r="D15" s="94"/>
      <c r="E15" s="94"/>
      <c r="F15" s="94"/>
      <c r="G15" s="94"/>
      <c r="H15" s="94"/>
      <c r="I15" s="94"/>
      <c r="J15" s="94"/>
      <c r="K15" s="94"/>
    </row>
    <row r="16" spans="2:11" x14ac:dyDescent="0.25">
      <c r="B16" s="94"/>
      <c r="C16" s="94"/>
      <c r="D16" s="94"/>
      <c r="E16" s="94"/>
      <c r="F16" s="94"/>
      <c r="G16" s="94"/>
      <c r="H16" s="94"/>
      <c r="I16" s="94"/>
      <c r="J16" s="94"/>
      <c r="K16" s="94"/>
    </row>
    <row r="17" spans="2:11" x14ac:dyDescent="0.25">
      <c r="B17" s="94"/>
      <c r="C17" s="94"/>
      <c r="D17" s="94"/>
      <c r="E17" s="94"/>
      <c r="F17" s="94"/>
      <c r="G17" s="94"/>
      <c r="H17" s="94"/>
      <c r="I17" s="94"/>
      <c r="J17" s="94"/>
      <c r="K17" s="94"/>
    </row>
    <row r="18" spans="2:11" x14ac:dyDescent="0.25">
      <c r="B18" s="94"/>
      <c r="C18" s="94"/>
      <c r="D18" s="94"/>
      <c r="E18" s="94"/>
      <c r="F18" s="94"/>
      <c r="G18" s="94"/>
      <c r="H18" s="94"/>
      <c r="I18" s="94"/>
      <c r="J18" s="94"/>
      <c r="K18" s="94"/>
    </row>
    <row r="19" spans="2:11" x14ac:dyDescent="0.25">
      <c r="B19" s="94"/>
      <c r="C19" s="94"/>
      <c r="D19" s="94"/>
      <c r="E19" s="94"/>
      <c r="F19" s="94"/>
      <c r="G19" s="94"/>
      <c r="H19" s="94"/>
      <c r="I19" s="94"/>
      <c r="J19" s="94"/>
      <c r="K19" s="94"/>
    </row>
    <row r="20" spans="2:11" x14ac:dyDescent="0.25">
      <c r="B20" s="50"/>
      <c r="C20" s="50"/>
      <c r="D20" s="50"/>
      <c r="E20" s="50"/>
      <c r="F20" s="50"/>
      <c r="G20" s="50"/>
      <c r="H20" s="50"/>
      <c r="I20" s="50"/>
      <c r="J20" s="50"/>
      <c r="K20" s="50"/>
    </row>
    <row r="21" spans="2:11" ht="15" customHeight="1" x14ac:dyDescent="0.25">
      <c r="B21" s="94" t="s">
        <v>446</v>
      </c>
      <c r="C21" s="94"/>
      <c r="D21" s="94"/>
      <c r="E21" s="94"/>
      <c r="F21" s="94"/>
      <c r="G21" s="94"/>
      <c r="H21" s="94"/>
      <c r="I21" s="94"/>
      <c r="J21" s="94"/>
      <c r="K21" s="94"/>
    </row>
    <row r="22" spans="2:11" x14ac:dyDescent="0.25">
      <c r="B22" s="94"/>
      <c r="C22" s="94"/>
      <c r="D22" s="94"/>
      <c r="E22" s="94"/>
      <c r="F22" s="94"/>
      <c r="G22" s="94"/>
      <c r="H22" s="94"/>
      <c r="I22" s="94"/>
      <c r="J22" s="94"/>
      <c r="K22" s="94"/>
    </row>
    <row r="23" spans="2:11" x14ac:dyDescent="0.25">
      <c r="B23" s="94"/>
      <c r="C23" s="94"/>
      <c r="D23" s="94"/>
      <c r="E23" s="94"/>
      <c r="F23" s="94"/>
      <c r="G23" s="94"/>
      <c r="H23" s="94"/>
      <c r="I23" s="94"/>
      <c r="J23" s="94"/>
      <c r="K23" s="94"/>
    </row>
    <row r="24" spans="2:11" x14ac:dyDescent="0.25">
      <c r="B24" s="94"/>
      <c r="C24" s="94"/>
      <c r="D24" s="94"/>
      <c r="E24" s="94"/>
      <c r="F24" s="94"/>
      <c r="G24" s="94"/>
      <c r="H24" s="94"/>
      <c r="I24" s="94"/>
      <c r="J24" s="94"/>
      <c r="K24" s="94"/>
    </row>
    <row r="25" spans="2:11" x14ac:dyDescent="0.25">
      <c r="B25" s="94"/>
      <c r="C25" s="94"/>
      <c r="D25" s="94"/>
      <c r="E25" s="94"/>
      <c r="F25" s="94"/>
      <c r="G25" s="94"/>
      <c r="H25" s="94"/>
      <c r="I25" s="94"/>
      <c r="J25" s="94"/>
      <c r="K25" s="94"/>
    </row>
    <row r="26" spans="2:11" x14ac:dyDescent="0.25">
      <c r="B26" s="94"/>
      <c r="C26" s="94"/>
      <c r="D26" s="94"/>
      <c r="E26" s="94"/>
      <c r="F26" s="94"/>
      <c r="G26" s="94"/>
      <c r="H26" s="94"/>
      <c r="I26" s="94"/>
      <c r="J26" s="94"/>
      <c r="K26" s="94"/>
    </row>
    <row r="27" spans="2:11" x14ac:dyDescent="0.25">
      <c r="B27" s="94"/>
      <c r="C27" s="94"/>
      <c r="D27" s="94"/>
      <c r="E27" s="94"/>
      <c r="F27" s="94"/>
      <c r="G27" s="94"/>
      <c r="H27" s="94"/>
      <c r="I27" s="94"/>
      <c r="J27" s="94"/>
      <c r="K27" s="94"/>
    </row>
    <row r="28" spans="2:11" x14ac:dyDescent="0.25">
      <c r="B28" s="88"/>
      <c r="C28" s="88"/>
      <c r="D28" s="88"/>
      <c r="E28" s="88"/>
      <c r="F28" s="88"/>
      <c r="G28" s="88"/>
      <c r="H28" s="88"/>
      <c r="I28" s="88"/>
      <c r="J28" s="88"/>
      <c r="K28" s="88"/>
    </row>
    <row r="29" spans="2:11" ht="15" customHeight="1" x14ac:dyDescent="0.25">
      <c r="B29" s="95" t="s">
        <v>447</v>
      </c>
      <c r="C29" s="95"/>
      <c r="D29" s="95"/>
      <c r="E29" s="95"/>
      <c r="F29" s="95"/>
      <c r="G29" s="95"/>
      <c r="H29" s="95"/>
      <c r="I29" s="95"/>
      <c r="J29" s="95"/>
      <c r="K29" s="95"/>
    </row>
    <row r="30" spans="2:11" x14ac:dyDescent="0.25">
      <c r="B30" s="95"/>
      <c r="C30" s="95"/>
      <c r="D30" s="95"/>
      <c r="E30" s="95"/>
      <c r="F30" s="95"/>
      <c r="G30" s="95"/>
      <c r="H30" s="95"/>
      <c r="I30" s="95"/>
      <c r="J30" s="95"/>
      <c r="K30" s="95"/>
    </row>
    <row r="31" spans="2:11" x14ac:dyDescent="0.25">
      <c r="B31" s="95"/>
      <c r="C31" s="95"/>
      <c r="D31" s="95"/>
      <c r="E31" s="95"/>
      <c r="F31" s="95"/>
      <c r="G31" s="95"/>
      <c r="H31" s="95"/>
      <c r="I31" s="95"/>
      <c r="J31" s="95"/>
      <c r="K31" s="95"/>
    </row>
    <row r="32" spans="2:11" x14ac:dyDescent="0.25">
      <c r="B32" s="95"/>
      <c r="C32" s="95"/>
      <c r="D32" s="95"/>
      <c r="E32" s="95"/>
      <c r="F32" s="95"/>
      <c r="G32" s="95"/>
      <c r="H32" s="95"/>
      <c r="I32" s="95"/>
      <c r="J32" s="95"/>
      <c r="K32" s="95"/>
    </row>
    <row r="34" spans="2:11" x14ac:dyDescent="0.25">
      <c r="B34" s="91" t="s">
        <v>448</v>
      </c>
      <c r="C34" s="91"/>
      <c r="D34" s="91"/>
      <c r="E34" s="91"/>
      <c r="F34" s="91"/>
      <c r="G34" s="91"/>
      <c r="H34" s="91"/>
      <c r="I34" s="91"/>
      <c r="J34" s="91"/>
      <c r="K34" s="91"/>
    </row>
    <row r="35" spans="2:11" x14ac:dyDescent="0.25">
      <c r="B35" s="91"/>
      <c r="C35" s="91"/>
      <c r="D35" s="91"/>
      <c r="E35" s="91"/>
      <c r="F35" s="91"/>
      <c r="G35" s="91"/>
      <c r="H35" s="91"/>
      <c r="I35" s="91"/>
      <c r="J35" s="91"/>
      <c r="K35" s="91"/>
    </row>
  </sheetData>
  <sheetProtection algorithmName="SHA-512" hashValue="Qmxk+mtgDCmK0UZoXYGWrWM54XSAaBgFMtXUtjF7HavRCcRjtTo7i4oD2oJOriUSAGXKfaizsEJDFwyajPPrxw==" saltValue="/La6Kp5+TtToRK2cPpn+KA==" spinCount="100000" sheet="1" objects="1" scenarios="1"/>
  <mergeCells count="6">
    <mergeCell ref="B34:K35"/>
    <mergeCell ref="B2:F2"/>
    <mergeCell ref="B6:K6"/>
    <mergeCell ref="B21:K27"/>
    <mergeCell ref="B8:K19"/>
    <mergeCell ref="B29:K3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6266A"/>
  </sheetPr>
  <dimension ref="A1:K115"/>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style="4" customWidth="1"/>
    <col min="4" max="4" width="0" hidden="1" customWidth="1"/>
    <col min="5" max="8" width="0" style="16" hidden="1" customWidth="1"/>
    <col min="9" max="10" width="0" hidden="1" customWidth="1"/>
    <col min="11" max="11" width="0" style="37" hidden="1" customWidth="1"/>
  </cols>
  <sheetData>
    <row r="1" spans="1:11" ht="23.25" x14ac:dyDescent="0.35">
      <c r="A1" s="99" t="s">
        <v>308</v>
      </c>
      <c r="B1" s="99"/>
      <c r="C1" s="99"/>
    </row>
    <row r="2" spans="1:11" s="3" customFormat="1" ht="84.95" customHeight="1" x14ac:dyDescent="0.25">
      <c r="A2" s="100" t="s">
        <v>439</v>
      </c>
      <c r="B2" s="100"/>
      <c r="C2" s="100"/>
      <c r="E2" s="16"/>
      <c r="F2" s="16"/>
      <c r="G2" s="16"/>
      <c r="H2" s="16"/>
      <c r="K2" s="38"/>
    </row>
    <row r="3" spans="1:11" ht="20.100000000000001" customHeight="1" x14ac:dyDescent="0.25">
      <c r="A3" s="107" t="str">
        <f>IF(K114=0,"You have answered all the questions in this section. Please proceed to the next tab.",CONCATENATE("You have answered ",SUM(COUNT(A6:A109)-K114)," question(s) in this section. There are ",K114," questions remaining."))</f>
        <v>You have answered 0 question(s) in this section. There are 80 questions remaining.</v>
      </c>
      <c r="B3" s="107"/>
      <c r="C3" s="107"/>
    </row>
    <row r="4" spans="1:11" ht="22.5" x14ac:dyDescent="0.35">
      <c r="A4" s="81" t="s">
        <v>18</v>
      </c>
      <c r="B4" s="82" t="s">
        <v>309</v>
      </c>
      <c r="C4" s="83" t="s">
        <v>441</v>
      </c>
      <c r="E4" s="17" t="s">
        <v>44</v>
      </c>
      <c r="F4" s="17" t="s">
        <v>100</v>
      </c>
      <c r="G4" s="17" t="s">
        <v>42</v>
      </c>
      <c r="H4" s="17" t="s">
        <v>43</v>
      </c>
    </row>
    <row r="5" spans="1:11" s="35" customFormat="1" ht="15" customHeight="1" thickBot="1" x14ac:dyDescent="0.3">
      <c r="A5" s="32"/>
      <c r="B5" s="56"/>
      <c r="C5" s="34"/>
      <c r="E5" s="32"/>
      <c r="F5" s="32"/>
      <c r="G5" s="32"/>
      <c r="H5" s="32"/>
      <c r="K5" s="39"/>
    </row>
    <row r="6" spans="1:11" s="2" customFormat="1" ht="35.1" customHeight="1" thickTop="1" x14ac:dyDescent="0.25">
      <c r="A6" s="6">
        <v>237</v>
      </c>
      <c r="B6" s="8" t="s">
        <v>310</v>
      </c>
      <c r="C6" s="13"/>
      <c r="E6" s="18">
        <v>2</v>
      </c>
      <c r="F6" s="19" t="str">
        <f>IF(C6=Etc.!$G$4,3,IF(InjurySurveillance!C6=Etc.!$G$5,2,IF(InjurySurveillance!C6=Etc.!$G$6,1,"")))</f>
        <v/>
      </c>
      <c r="G6" s="19">
        <f>IF(F6=3,F6*E6,IF(F6=2,F6*E6,IF(F6=1,F6*E6,0)))</f>
        <v>0</v>
      </c>
      <c r="H6" s="20">
        <f>E6*3</f>
        <v>6</v>
      </c>
      <c r="K6" s="40"/>
    </row>
    <row r="7" spans="1:11" s="2" customFormat="1" ht="35.1" customHeight="1" x14ac:dyDescent="0.25">
      <c r="A7" s="6">
        <v>238</v>
      </c>
      <c r="B7" s="8" t="s">
        <v>311</v>
      </c>
      <c r="C7" s="13"/>
      <c r="E7" s="18">
        <v>3</v>
      </c>
      <c r="F7" s="19" t="str">
        <f>IF(C7=Etc.!$G$4,3,IF(InjurySurveillance!C7=Etc.!$G$5,2,IF(InjurySurveillance!C7=Etc.!$G$6,1,"")))</f>
        <v/>
      </c>
      <c r="G7" s="19">
        <f t="shared" ref="G7" si="0">IF(F7=3,F7*E7,IF(F7=2,F7*E7,IF(F7=1,F7*E7,0)))</f>
        <v>0</v>
      </c>
      <c r="H7" s="20">
        <f t="shared" ref="H7" si="1">E7*3</f>
        <v>9</v>
      </c>
      <c r="K7" s="40"/>
    </row>
    <row r="8" spans="1:11" s="2" customFormat="1" ht="35.1" customHeight="1" x14ac:dyDescent="0.25">
      <c r="A8" s="6">
        <v>239</v>
      </c>
      <c r="B8" s="8" t="s">
        <v>312</v>
      </c>
      <c r="C8" s="13"/>
      <c r="E8" s="18">
        <v>3</v>
      </c>
      <c r="F8" s="19" t="str">
        <f>IF(C8=Etc.!$G$4,3,IF(InjurySurveillance!C8=Etc.!$G$5,2,IF(InjurySurveillance!C8=Etc.!$G$6,1,"")))</f>
        <v/>
      </c>
      <c r="G8" s="19">
        <f>IF(F8=3,F8*E8,IF(F8=2,F8*E8,IF(F8=1,F8*E8,0)))</f>
        <v>0</v>
      </c>
      <c r="H8" s="20">
        <f>E8*3</f>
        <v>9</v>
      </c>
      <c r="K8" s="40"/>
    </row>
    <row r="9" spans="1:11" s="35" customFormat="1" ht="15" customHeight="1" thickBot="1" x14ac:dyDescent="0.3">
      <c r="A9" s="32"/>
      <c r="B9" s="56" t="s">
        <v>339</v>
      </c>
      <c r="C9" s="34"/>
      <c r="E9" s="32"/>
      <c r="F9" s="32"/>
      <c r="G9" s="32">
        <f>SUM(G6:G8)</f>
        <v>0</v>
      </c>
      <c r="H9" s="32">
        <f>SUM(H6:H8)</f>
        <v>24</v>
      </c>
      <c r="J9" s="35">
        <f>G9/H9</f>
        <v>0</v>
      </c>
      <c r="K9" s="39">
        <f>COUNTBLANK(C6:C8)</f>
        <v>3</v>
      </c>
    </row>
    <row r="10" spans="1:11" s="2" customFormat="1" ht="35.1" customHeight="1" thickTop="1" x14ac:dyDescent="0.25">
      <c r="A10" s="6">
        <v>240</v>
      </c>
      <c r="B10" s="8" t="s">
        <v>313</v>
      </c>
      <c r="C10" s="13"/>
      <c r="E10" s="18">
        <v>3</v>
      </c>
      <c r="F10" s="19" t="str">
        <f>IF(C10=Etc.!$G$4,3,IF(InjurySurveillance!C10=Etc.!$G$5,2,IF(InjurySurveillance!C10=Etc.!$G$6,1,"")))</f>
        <v/>
      </c>
      <c r="G10" s="19">
        <f t="shared" ref="G10:G11" si="2">IF(F10=3,F10*E10,IF(F10=2,F10*E10,IF(F10=1,F10*E10,0)))</f>
        <v>0</v>
      </c>
      <c r="H10" s="20">
        <f t="shared" ref="H10:H11" si="3">E10*3</f>
        <v>9</v>
      </c>
      <c r="K10" s="40"/>
    </row>
    <row r="11" spans="1:11" s="2" customFormat="1" ht="35.1" customHeight="1" x14ac:dyDescent="0.25">
      <c r="A11" s="6">
        <v>241</v>
      </c>
      <c r="B11" s="8" t="s">
        <v>314</v>
      </c>
      <c r="C11" s="13"/>
      <c r="E11" s="18">
        <v>3</v>
      </c>
      <c r="F11" s="19" t="str">
        <f>IF(C11=Etc.!$G$4,3,IF(InjurySurveillance!C11=Etc.!$G$5,2,IF(InjurySurveillance!C11=Etc.!$G$6,1,"")))</f>
        <v/>
      </c>
      <c r="G11" s="19">
        <f t="shared" si="2"/>
        <v>0</v>
      </c>
      <c r="H11" s="20">
        <f t="shared" si="3"/>
        <v>9</v>
      </c>
      <c r="K11" s="40"/>
    </row>
    <row r="12" spans="1:11" s="2" customFormat="1" ht="35.1" customHeight="1" x14ac:dyDescent="0.25">
      <c r="A12" s="6">
        <v>242</v>
      </c>
      <c r="B12" s="8" t="s">
        <v>315</v>
      </c>
      <c r="C12" s="13"/>
      <c r="E12" s="18">
        <v>3</v>
      </c>
      <c r="F12" s="19" t="str">
        <f>IF(C12=Etc.!$G$4,3,IF(InjurySurveillance!C12=Etc.!$G$5,2,IF(InjurySurveillance!C12=Etc.!$G$6,1,"")))</f>
        <v/>
      </c>
      <c r="G12" s="19">
        <f t="shared" ref="G12" si="4">IF(F12=3,F12*E12,IF(F12=2,F12*E12,IF(F12=1,F12*E12,0)))</f>
        <v>0</v>
      </c>
      <c r="H12" s="20">
        <f t="shared" ref="H12" si="5">E12*3</f>
        <v>9</v>
      </c>
      <c r="K12" s="40"/>
    </row>
    <row r="13" spans="1:11" s="35" customFormat="1" ht="15" customHeight="1" thickBot="1" x14ac:dyDescent="0.3">
      <c r="A13" s="32"/>
      <c r="B13" s="56" t="s">
        <v>316</v>
      </c>
      <c r="C13" s="34"/>
      <c r="E13" s="32"/>
      <c r="F13" s="32"/>
      <c r="G13" s="32">
        <f>SUM(G10:G12)</f>
        <v>0</v>
      </c>
      <c r="H13" s="32">
        <f>SUM(H10:H12)</f>
        <v>27</v>
      </c>
      <c r="J13" s="35">
        <f>G13/H13</f>
        <v>0</v>
      </c>
      <c r="K13" s="39">
        <f>COUNTBLANK(C10:C12)</f>
        <v>3</v>
      </c>
    </row>
    <row r="14" spans="1:11" s="2" customFormat="1" ht="35.1" customHeight="1" thickTop="1" x14ac:dyDescent="0.25">
      <c r="A14" s="6">
        <v>243</v>
      </c>
      <c r="B14" s="8" t="s">
        <v>317</v>
      </c>
      <c r="C14" s="13"/>
      <c r="E14" s="18">
        <v>3</v>
      </c>
      <c r="F14" s="19" t="str">
        <f>IF(C14=Etc.!$G$4,3,IF(InjurySurveillance!C14=Etc.!$G$5,2,IF(InjurySurveillance!C14=Etc.!$G$6,1,"")))</f>
        <v/>
      </c>
      <c r="G14" s="19">
        <f t="shared" ref="G14" si="6">IF(F14=3,F14*E14,IF(F14=2,F14*E14,IF(F14=1,F14*E14,0)))</f>
        <v>0</v>
      </c>
      <c r="H14" s="20">
        <f t="shared" ref="H14" si="7">E14*3</f>
        <v>9</v>
      </c>
      <c r="K14" s="40"/>
    </row>
    <row r="15" spans="1:11" s="35" customFormat="1" ht="15" customHeight="1" thickBot="1" x14ac:dyDescent="0.3">
      <c r="A15" s="32"/>
      <c r="B15" s="56" t="s">
        <v>318</v>
      </c>
      <c r="C15" s="34"/>
      <c r="E15" s="32"/>
      <c r="F15" s="32"/>
      <c r="G15" s="32">
        <f>SUM(G14:G14)</f>
        <v>0</v>
      </c>
      <c r="H15" s="32">
        <f>SUM(H14:H14)</f>
        <v>9</v>
      </c>
      <c r="J15" s="35">
        <f>G15/H15</f>
        <v>0</v>
      </c>
      <c r="K15" s="39">
        <f>COUNTBLANK(C14:C14)</f>
        <v>1</v>
      </c>
    </row>
    <row r="16" spans="1:11" s="2" customFormat="1" ht="35.1" customHeight="1" thickTop="1" x14ac:dyDescent="0.25">
      <c r="A16" s="6">
        <v>244</v>
      </c>
      <c r="B16" s="8" t="s">
        <v>319</v>
      </c>
      <c r="C16" s="13"/>
      <c r="E16" s="18">
        <v>3</v>
      </c>
      <c r="F16" s="19" t="str">
        <f>IF(C16=Etc.!$G$4,3,IF(InjurySurveillance!C16=Etc.!$G$5,2,IF(InjurySurveillance!C16=Etc.!$G$6,1,"")))</f>
        <v/>
      </c>
      <c r="G16" s="19">
        <f t="shared" ref="G16" si="8">IF(F16=3,F16*E16,IF(F16=2,F16*E16,IF(F16=1,F16*E16,0)))</f>
        <v>0</v>
      </c>
      <c r="H16" s="20">
        <f t="shared" ref="H16" si="9">E16*3</f>
        <v>9</v>
      </c>
      <c r="K16" s="40"/>
    </row>
    <row r="17" spans="1:11" s="35" customFormat="1" ht="15" customHeight="1" thickBot="1" x14ac:dyDescent="0.3">
      <c r="A17" s="32"/>
      <c r="B17" s="56" t="s">
        <v>320</v>
      </c>
      <c r="C17" s="34"/>
      <c r="E17" s="32"/>
      <c r="F17" s="32"/>
      <c r="G17" s="32">
        <f>SUM(G16:G16)</f>
        <v>0</v>
      </c>
      <c r="H17" s="32">
        <f>SUM(H16:H16)</f>
        <v>9</v>
      </c>
      <c r="J17" s="35">
        <f>G17/H17</f>
        <v>0</v>
      </c>
      <c r="K17" s="39">
        <f>COUNTBLANK(C16:C16)</f>
        <v>1</v>
      </c>
    </row>
    <row r="18" spans="1:11" s="2" customFormat="1" ht="35.1" customHeight="1" thickTop="1" x14ac:dyDescent="0.25">
      <c r="A18" s="6">
        <v>245</v>
      </c>
      <c r="B18" s="8" t="s">
        <v>321</v>
      </c>
      <c r="C18" s="13"/>
      <c r="E18" s="18">
        <v>3</v>
      </c>
      <c r="F18" s="19" t="str">
        <f>IF(C18=Etc.!$G$4,3,IF(InjurySurveillance!C18=Etc.!$G$5,2,IF(InjurySurveillance!C18=Etc.!$G$6,1,"")))</f>
        <v/>
      </c>
      <c r="G18" s="19">
        <f t="shared" ref="G18:G19" si="10">IF(F18=3,F18*E18,IF(F18=2,F18*E18,IF(F18=1,F18*E18,0)))</f>
        <v>0</v>
      </c>
      <c r="H18" s="20">
        <f t="shared" ref="H18:H19" si="11">E18*3</f>
        <v>9</v>
      </c>
      <c r="K18" s="40"/>
    </row>
    <row r="19" spans="1:11" s="2" customFormat="1" ht="35.1" customHeight="1" x14ac:dyDescent="0.25">
      <c r="A19" s="6">
        <v>246</v>
      </c>
      <c r="B19" s="8" t="s">
        <v>322</v>
      </c>
      <c r="C19" s="13"/>
      <c r="E19" s="18">
        <v>3</v>
      </c>
      <c r="F19" s="19" t="str">
        <f>IF(C19=Etc.!$G$4,3,IF(InjurySurveillance!C19=Etc.!$G$5,2,IF(InjurySurveillance!C19=Etc.!$G$6,1,"")))</f>
        <v/>
      </c>
      <c r="G19" s="19">
        <f t="shared" si="10"/>
        <v>0</v>
      </c>
      <c r="H19" s="20">
        <f t="shared" si="11"/>
        <v>9</v>
      </c>
      <c r="K19" s="40"/>
    </row>
    <row r="20" spans="1:11" s="2" customFormat="1" ht="35.1" customHeight="1" x14ac:dyDescent="0.25">
      <c r="A20" s="6">
        <v>247</v>
      </c>
      <c r="B20" s="8" t="s">
        <v>323</v>
      </c>
      <c r="C20" s="13"/>
      <c r="E20" s="18">
        <v>1</v>
      </c>
      <c r="F20" s="19" t="str">
        <f>IF(C20=Etc.!$G$4,3,IF(InjurySurveillance!C20=Etc.!$G$5,2,IF(InjurySurveillance!C20=Etc.!$G$6,1,"")))</f>
        <v/>
      </c>
      <c r="G20" s="19">
        <f t="shared" ref="G20:G21" si="12">IF(F20=3,F20*E20,IF(F20=2,F20*E20,IF(F20=1,F20*E20,0)))</f>
        <v>0</v>
      </c>
      <c r="H20" s="20">
        <f t="shared" ref="H20:H21" si="13">E20*3</f>
        <v>3</v>
      </c>
      <c r="K20" s="40"/>
    </row>
    <row r="21" spans="1:11" s="2" customFormat="1" ht="35.1" customHeight="1" x14ac:dyDescent="0.25">
      <c r="A21" s="6">
        <v>248</v>
      </c>
      <c r="B21" s="8" t="s">
        <v>324</v>
      </c>
      <c r="C21" s="13"/>
      <c r="E21" s="18">
        <v>3</v>
      </c>
      <c r="F21" s="19" t="str">
        <f>IF(C21=Etc.!$G$4,3,IF(InjurySurveillance!C21=Etc.!$G$5,2,IF(InjurySurveillance!C21=Etc.!$G$6,1,"")))</f>
        <v/>
      </c>
      <c r="G21" s="19">
        <f t="shared" si="12"/>
        <v>0</v>
      </c>
      <c r="H21" s="20">
        <f t="shared" si="13"/>
        <v>9</v>
      </c>
      <c r="K21" s="40"/>
    </row>
    <row r="22" spans="1:11" s="35" customFormat="1" ht="15" customHeight="1" thickBot="1" x14ac:dyDescent="0.3">
      <c r="A22" s="32"/>
      <c r="B22" s="56" t="s">
        <v>325</v>
      </c>
      <c r="C22" s="34"/>
      <c r="E22" s="32"/>
      <c r="F22" s="32"/>
      <c r="G22" s="32">
        <f>SUM(G18:G21)</f>
        <v>0</v>
      </c>
      <c r="H22" s="32">
        <f>SUM(H18:H21)</f>
        <v>30</v>
      </c>
      <c r="J22" s="35">
        <f>G22/H22</f>
        <v>0</v>
      </c>
      <c r="K22" s="39">
        <f>COUNTBLANK(C18:C21)</f>
        <v>4</v>
      </c>
    </row>
    <row r="23" spans="1:11" s="2" customFormat="1" ht="35.1" customHeight="1" thickTop="1" x14ac:dyDescent="0.25">
      <c r="A23" s="6">
        <v>249</v>
      </c>
      <c r="B23" s="8" t="s">
        <v>326</v>
      </c>
      <c r="C23" s="13"/>
      <c r="E23" s="18">
        <v>3</v>
      </c>
      <c r="F23" s="19" t="str">
        <f>IF(C23=Etc.!$G$4,3,IF(InjurySurveillance!C23=Etc.!$G$5,2,IF(InjurySurveillance!C23=Etc.!$G$6,1,"")))</f>
        <v/>
      </c>
      <c r="G23" s="19">
        <f t="shared" ref="G23:G24" si="14">IF(F23=3,F23*E23,IF(F23=2,F23*E23,IF(F23=1,F23*E23,0)))</f>
        <v>0</v>
      </c>
      <c r="H23" s="20">
        <f t="shared" ref="H23:H24" si="15">E23*3</f>
        <v>9</v>
      </c>
      <c r="K23" s="40"/>
    </row>
    <row r="24" spans="1:11" s="2" customFormat="1" ht="35.1" customHeight="1" x14ac:dyDescent="0.25">
      <c r="A24" s="6">
        <v>250</v>
      </c>
      <c r="B24" s="8" t="s">
        <v>327</v>
      </c>
      <c r="C24" s="13"/>
      <c r="E24" s="18">
        <v>3</v>
      </c>
      <c r="F24" s="19" t="str">
        <f>IF(C24=Etc.!$G$4,3,IF(InjurySurveillance!C24=Etc.!$G$5,2,IF(InjurySurveillance!C24=Etc.!$G$6,1,"")))</f>
        <v/>
      </c>
      <c r="G24" s="19">
        <f t="shared" si="14"/>
        <v>0</v>
      </c>
      <c r="H24" s="20">
        <f t="shared" si="15"/>
        <v>9</v>
      </c>
      <c r="K24" s="40"/>
    </row>
    <row r="25" spans="1:11" s="2" customFormat="1" ht="35.1" customHeight="1" x14ac:dyDescent="0.25">
      <c r="A25" s="6">
        <v>251</v>
      </c>
      <c r="B25" s="8" t="s">
        <v>328</v>
      </c>
      <c r="C25" s="13"/>
      <c r="E25" s="18">
        <v>3</v>
      </c>
      <c r="F25" s="19" t="str">
        <f>IF(C25=Etc.!$G$4,3,IF(InjurySurveillance!C25=Etc.!$G$5,2,IF(InjurySurveillance!C25=Etc.!$G$6,1,"")))</f>
        <v/>
      </c>
      <c r="G25" s="19">
        <f t="shared" ref="G25:G35" si="16">IF(F25=3,F25*E25,IF(F25=2,F25*E25,IF(F25=1,F25*E25,0)))</f>
        <v>0</v>
      </c>
      <c r="H25" s="20">
        <f t="shared" ref="H25:H35" si="17">E25*3</f>
        <v>9</v>
      </c>
      <c r="K25" s="40"/>
    </row>
    <row r="26" spans="1:11" s="2" customFormat="1" ht="35.1" customHeight="1" x14ac:dyDescent="0.25">
      <c r="A26" s="6">
        <v>252</v>
      </c>
      <c r="B26" s="8" t="s">
        <v>329</v>
      </c>
      <c r="C26" s="13"/>
      <c r="E26" s="18">
        <v>3</v>
      </c>
      <c r="F26" s="19" t="str">
        <f>IF(C26=Etc.!$G$4,3,IF(InjurySurveillance!C26=Etc.!$G$5,2,IF(InjurySurveillance!C26=Etc.!$G$6,1,"")))</f>
        <v/>
      </c>
      <c r="G26" s="19">
        <f t="shared" si="16"/>
        <v>0</v>
      </c>
      <c r="H26" s="20">
        <f t="shared" si="17"/>
        <v>9</v>
      </c>
      <c r="K26" s="40"/>
    </row>
    <row r="27" spans="1:11" s="2" customFormat="1" ht="35.1" customHeight="1" x14ac:dyDescent="0.25">
      <c r="A27" s="6">
        <v>253</v>
      </c>
      <c r="B27" s="8" t="s">
        <v>330</v>
      </c>
      <c r="C27" s="13"/>
      <c r="E27" s="18">
        <v>3</v>
      </c>
      <c r="F27" s="19" t="str">
        <f>IF(C27=Etc.!$G$4,3,IF(InjurySurveillance!C27=Etc.!$G$5,2,IF(InjurySurveillance!C27=Etc.!$G$6,1,"")))</f>
        <v/>
      </c>
      <c r="G27" s="19">
        <f t="shared" si="16"/>
        <v>0</v>
      </c>
      <c r="H27" s="20">
        <f t="shared" si="17"/>
        <v>9</v>
      </c>
      <c r="K27" s="40"/>
    </row>
    <row r="28" spans="1:11" s="2" customFormat="1" ht="35.1" customHeight="1" x14ac:dyDescent="0.25">
      <c r="A28" s="6">
        <v>254</v>
      </c>
      <c r="B28" s="8" t="s">
        <v>331</v>
      </c>
      <c r="C28" s="13"/>
      <c r="E28" s="18">
        <v>3</v>
      </c>
      <c r="F28" s="19" t="str">
        <f>IF(C28=Etc.!$G$4,3,IF(InjurySurveillance!C28=Etc.!$G$5,2,IF(InjurySurveillance!C28=Etc.!$G$6,1,"")))</f>
        <v/>
      </c>
      <c r="G28" s="19">
        <f t="shared" si="16"/>
        <v>0</v>
      </c>
      <c r="H28" s="20">
        <f t="shared" si="17"/>
        <v>9</v>
      </c>
      <c r="K28" s="40"/>
    </row>
    <row r="29" spans="1:11" s="2" customFormat="1" ht="35.1" customHeight="1" x14ac:dyDescent="0.25">
      <c r="A29" s="6">
        <v>255</v>
      </c>
      <c r="B29" s="8" t="s">
        <v>332</v>
      </c>
      <c r="C29" s="13"/>
      <c r="E29" s="18">
        <v>3</v>
      </c>
      <c r="F29" s="19" t="str">
        <f>IF(C29=Etc.!$G$4,3,IF(InjurySurveillance!C29=Etc.!$G$5,2,IF(InjurySurveillance!C29=Etc.!$G$6,1,"")))</f>
        <v/>
      </c>
      <c r="G29" s="19">
        <f t="shared" si="16"/>
        <v>0</v>
      </c>
      <c r="H29" s="20">
        <f t="shared" si="17"/>
        <v>9</v>
      </c>
      <c r="K29" s="40"/>
    </row>
    <row r="30" spans="1:11" s="2" customFormat="1" ht="35.1" customHeight="1" x14ac:dyDescent="0.25">
      <c r="A30" s="6">
        <v>256</v>
      </c>
      <c r="B30" s="8" t="s">
        <v>333</v>
      </c>
      <c r="C30" s="13"/>
      <c r="E30" s="18">
        <v>3</v>
      </c>
      <c r="F30" s="19" t="str">
        <f>IF(C30=Etc.!$G$4,3,IF(InjurySurveillance!C30=Etc.!$G$5,2,IF(InjurySurveillance!C30=Etc.!$G$6,1,"")))</f>
        <v/>
      </c>
      <c r="G30" s="19">
        <f t="shared" si="16"/>
        <v>0</v>
      </c>
      <c r="H30" s="20">
        <f t="shared" si="17"/>
        <v>9</v>
      </c>
      <c r="K30" s="40"/>
    </row>
    <row r="31" spans="1:11" s="2" customFormat="1" ht="35.1" customHeight="1" x14ac:dyDescent="0.25">
      <c r="A31" s="6">
        <v>257</v>
      </c>
      <c r="B31" s="8" t="s">
        <v>334</v>
      </c>
      <c r="C31" s="13"/>
      <c r="E31" s="18">
        <v>2</v>
      </c>
      <c r="F31" s="19" t="str">
        <f>IF(C31=Etc.!$G$4,3,IF(InjurySurveillance!C31=Etc.!$G$5,2,IF(InjurySurveillance!C31=Etc.!$G$6,1,"")))</f>
        <v/>
      </c>
      <c r="G31" s="19">
        <f t="shared" si="16"/>
        <v>0</v>
      </c>
      <c r="H31" s="20">
        <f t="shared" si="17"/>
        <v>6</v>
      </c>
      <c r="K31" s="40"/>
    </row>
    <row r="32" spans="1:11" s="2" customFormat="1" ht="35.1" customHeight="1" x14ac:dyDescent="0.25">
      <c r="A32" s="6">
        <v>258</v>
      </c>
      <c r="B32" s="8" t="s">
        <v>335</v>
      </c>
      <c r="C32" s="13"/>
      <c r="E32" s="18">
        <v>2</v>
      </c>
      <c r="F32" s="19" t="str">
        <f>IF(C32=Etc.!$G$4,3,IF(InjurySurveillance!C32=Etc.!$G$5,2,IF(InjurySurveillance!C32=Etc.!$G$6,1,"")))</f>
        <v/>
      </c>
      <c r="G32" s="19">
        <f t="shared" si="16"/>
        <v>0</v>
      </c>
      <c r="H32" s="20">
        <f t="shared" si="17"/>
        <v>6</v>
      </c>
      <c r="K32" s="40"/>
    </row>
    <row r="33" spans="1:11" s="2" customFormat="1" ht="35.1" customHeight="1" x14ac:dyDescent="0.25">
      <c r="A33" s="6">
        <v>259</v>
      </c>
      <c r="B33" s="8" t="s">
        <v>336</v>
      </c>
      <c r="C33" s="13"/>
      <c r="E33" s="18">
        <v>1</v>
      </c>
      <c r="F33" s="19" t="str">
        <f>IF(C33=Etc.!$G$4,3,IF(InjurySurveillance!C33=Etc.!$G$5,2,IF(InjurySurveillance!C33=Etc.!$G$6,1,"")))</f>
        <v/>
      </c>
      <c r="G33" s="19">
        <f t="shared" si="16"/>
        <v>0</v>
      </c>
      <c r="H33" s="20">
        <f t="shared" si="17"/>
        <v>3</v>
      </c>
      <c r="K33" s="40"/>
    </row>
    <row r="34" spans="1:11" s="2" customFormat="1" ht="35.1" customHeight="1" x14ac:dyDescent="0.25">
      <c r="A34" s="6">
        <v>260</v>
      </c>
      <c r="B34" s="8" t="s">
        <v>337</v>
      </c>
      <c r="C34" s="13"/>
      <c r="E34" s="18">
        <v>2</v>
      </c>
      <c r="F34" s="19" t="str">
        <f>IF(C34=Etc.!$G$4,3,IF(InjurySurveillance!C34=Etc.!$G$5,2,IF(InjurySurveillance!C34=Etc.!$G$6,1,"")))</f>
        <v/>
      </c>
      <c r="G34" s="19">
        <f t="shared" si="16"/>
        <v>0</v>
      </c>
      <c r="H34" s="20">
        <f t="shared" si="17"/>
        <v>6</v>
      </c>
      <c r="K34" s="40"/>
    </row>
    <row r="35" spans="1:11" s="2" customFormat="1" ht="35.1" customHeight="1" x14ac:dyDescent="0.25">
      <c r="A35" s="6">
        <v>261</v>
      </c>
      <c r="B35" s="8" t="s">
        <v>338</v>
      </c>
      <c r="C35" s="13"/>
      <c r="E35" s="18">
        <v>2</v>
      </c>
      <c r="F35" s="19" t="str">
        <f>IF(C35=Etc.!$G$4,3,IF(InjurySurveillance!C35=Etc.!$G$5,2,IF(InjurySurveillance!C35=Etc.!$G$6,1,"")))</f>
        <v/>
      </c>
      <c r="G35" s="19">
        <f t="shared" si="16"/>
        <v>0</v>
      </c>
      <c r="H35" s="20">
        <f t="shared" si="17"/>
        <v>6</v>
      </c>
      <c r="K35" s="40"/>
    </row>
    <row r="36" spans="1:11" s="35" customFormat="1" ht="15" customHeight="1" thickBot="1" x14ac:dyDescent="0.3">
      <c r="A36" s="32"/>
      <c r="B36" s="56" t="s">
        <v>340</v>
      </c>
      <c r="C36" s="34"/>
      <c r="E36" s="32"/>
      <c r="F36" s="32"/>
      <c r="G36" s="32">
        <f>SUM(G23:G35)</f>
        <v>0</v>
      </c>
      <c r="H36" s="32">
        <f>SUM(H23:H35)</f>
        <v>99</v>
      </c>
      <c r="J36" s="35">
        <f>G36/H36</f>
        <v>0</v>
      </c>
      <c r="K36" s="39">
        <f>COUNTBLANK(C23:C35)</f>
        <v>13</v>
      </c>
    </row>
    <row r="37" spans="1:11" s="2" customFormat="1" ht="35.1" customHeight="1" thickTop="1" x14ac:dyDescent="0.25">
      <c r="A37" s="6">
        <v>262</v>
      </c>
      <c r="B37" s="8" t="s">
        <v>343</v>
      </c>
      <c r="C37" s="13"/>
      <c r="E37" s="18">
        <v>3</v>
      </c>
      <c r="F37" s="19" t="str">
        <f>IF(C37=Etc.!$G$4,3,IF(InjurySurveillance!C37=Etc.!$G$5,2,IF(InjurySurveillance!C37=Etc.!$G$6,1,"")))</f>
        <v/>
      </c>
      <c r="G37" s="19">
        <f t="shared" ref="G37:G38" si="18">IF(F37=3,F37*E37,IF(F37=2,F37*E37,IF(F37=1,F37*E37,0)))</f>
        <v>0</v>
      </c>
      <c r="H37" s="20">
        <f t="shared" ref="H37:H38" si="19">E37*3</f>
        <v>9</v>
      </c>
      <c r="K37" s="40"/>
    </row>
    <row r="38" spans="1:11" s="2" customFormat="1" ht="35.1" customHeight="1" x14ac:dyDescent="0.25">
      <c r="A38" s="6">
        <v>263</v>
      </c>
      <c r="B38" s="8" t="s">
        <v>344</v>
      </c>
      <c r="C38" s="13"/>
      <c r="E38" s="18">
        <v>3</v>
      </c>
      <c r="F38" s="19" t="str">
        <f>IF(C38=Etc.!$G$4,3,IF(InjurySurveillance!C38=Etc.!$G$5,2,IF(InjurySurveillance!C38=Etc.!$G$6,1,"")))</f>
        <v/>
      </c>
      <c r="G38" s="19">
        <f t="shared" si="18"/>
        <v>0</v>
      </c>
      <c r="H38" s="20">
        <f t="shared" si="19"/>
        <v>9</v>
      </c>
      <c r="K38" s="40"/>
    </row>
    <row r="39" spans="1:11" s="2" customFormat="1" ht="35.1" customHeight="1" x14ac:dyDescent="0.25">
      <c r="A39" s="6">
        <v>264</v>
      </c>
      <c r="B39" s="8" t="s">
        <v>345</v>
      </c>
      <c r="C39" s="13"/>
      <c r="E39" s="18">
        <v>3</v>
      </c>
      <c r="F39" s="19" t="str">
        <f>IF(C39=Etc.!$G$4,3,IF(InjurySurveillance!C39=Etc.!$G$5,2,IF(InjurySurveillance!C39=Etc.!$G$6,1,"")))</f>
        <v/>
      </c>
      <c r="G39" s="19">
        <f t="shared" ref="G39" si="20">IF(F39=3,F39*E39,IF(F39=2,F39*E39,IF(F39=1,F39*E39,0)))</f>
        <v>0</v>
      </c>
      <c r="H39" s="20">
        <f t="shared" ref="H39" si="21">E39*3</f>
        <v>9</v>
      </c>
      <c r="K39" s="40"/>
    </row>
    <row r="40" spans="1:11" s="35" customFormat="1" ht="15" customHeight="1" thickBot="1" x14ac:dyDescent="0.3">
      <c r="A40" s="32"/>
      <c r="B40" s="56" t="s">
        <v>341</v>
      </c>
      <c r="C40" s="34"/>
      <c r="E40" s="32"/>
      <c r="F40" s="32"/>
      <c r="G40" s="32">
        <f>SUM(G37:G39)</f>
        <v>0</v>
      </c>
      <c r="H40" s="32">
        <f>SUM(H37:H39)</f>
        <v>27</v>
      </c>
      <c r="J40" s="35">
        <f>G40/H40</f>
        <v>0</v>
      </c>
      <c r="K40" s="39">
        <f>COUNTBLANK(C37:C39)</f>
        <v>3</v>
      </c>
    </row>
    <row r="41" spans="1:11" s="2" customFormat="1" ht="35.1" customHeight="1" thickTop="1" x14ac:dyDescent="0.25">
      <c r="A41" s="6">
        <v>265</v>
      </c>
      <c r="B41" s="8" t="s">
        <v>346</v>
      </c>
      <c r="C41" s="13"/>
      <c r="E41" s="18">
        <v>3</v>
      </c>
      <c r="F41" s="19" t="str">
        <f>IF(C41=Etc.!$G$4,3,IF(InjurySurveillance!C41=Etc.!$G$5,2,IF(InjurySurveillance!C41=Etc.!$G$6,1,"")))</f>
        <v/>
      </c>
      <c r="G41" s="19">
        <f t="shared" ref="G41" si="22">IF(F41=3,F41*E41,IF(F41=2,F41*E41,IF(F41=1,F41*E41,0)))</f>
        <v>0</v>
      </c>
      <c r="H41" s="20">
        <f t="shared" ref="H41" si="23">E41*3</f>
        <v>9</v>
      </c>
      <c r="K41" s="40"/>
    </row>
    <row r="42" spans="1:11" s="35" customFormat="1" ht="15" customHeight="1" thickBot="1" x14ac:dyDescent="0.3">
      <c r="A42" s="32"/>
      <c r="B42" s="56" t="s">
        <v>342</v>
      </c>
      <c r="C42" s="34"/>
      <c r="E42" s="32"/>
      <c r="F42" s="32"/>
      <c r="G42" s="32">
        <f>SUM(G41:G41)</f>
        <v>0</v>
      </c>
      <c r="H42" s="32">
        <f>SUM(H41:H41)</f>
        <v>9</v>
      </c>
      <c r="J42" s="35">
        <f>G42/H42</f>
        <v>0</v>
      </c>
      <c r="K42" s="39">
        <f>COUNTBLANK(C41:C41)</f>
        <v>1</v>
      </c>
    </row>
    <row r="43" spans="1:11" s="2" customFormat="1" ht="35.1" customHeight="1" thickTop="1" x14ac:dyDescent="0.25">
      <c r="A43" s="6">
        <v>266</v>
      </c>
      <c r="B43" s="8" t="s">
        <v>347</v>
      </c>
      <c r="C43" s="13"/>
      <c r="E43" s="18">
        <v>3</v>
      </c>
      <c r="F43" s="19" t="str">
        <f>IF(C43=Etc.!$G$4,3,IF(InjurySurveillance!C43=Etc.!$G$5,2,IF(InjurySurveillance!C43=Etc.!$G$6,1,"")))</f>
        <v/>
      </c>
      <c r="G43" s="19">
        <f t="shared" ref="G43:G44" si="24">IF(F43=3,F43*E43,IF(F43=2,F43*E43,IF(F43=1,F43*E43,0)))</f>
        <v>0</v>
      </c>
      <c r="H43" s="20">
        <f t="shared" ref="H43:H44" si="25">E43*3</f>
        <v>9</v>
      </c>
      <c r="K43" s="40"/>
    </row>
    <row r="44" spans="1:11" s="2" customFormat="1" ht="35.1" customHeight="1" x14ac:dyDescent="0.25">
      <c r="A44" s="6">
        <v>267</v>
      </c>
      <c r="B44" s="8" t="s">
        <v>348</v>
      </c>
      <c r="C44" s="13"/>
      <c r="E44" s="18">
        <v>3</v>
      </c>
      <c r="F44" s="19" t="str">
        <f>IF(C44=Etc.!$G$4,3,IF(InjurySurveillance!C44=Etc.!$G$5,2,IF(InjurySurveillance!C44=Etc.!$G$6,1,"")))</f>
        <v/>
      </c>
      <c r="G44" s="19">
        <f t="shared" si="24"/>
        <v>0</v>
      </c>
      <c r="H44" s="20">
        <f t="shared" si="25"/>
        <v>9</v>
      </c>
      <c r="K44" s="40"/>
    </row>
    <row r="45" spans="1:11" s="35" customFormat="1" ht="15" customHeight="1" thickBot="1" x14ac:dyDescent="0.3">
      <c r="A45" s="32"/>
      <c r="B45" s="56" t="s">
        <v>349</v>
      </c>
      <c r="C45" s="34"/>
      <c r="E45" s="32"/>
      <c r="F45" s="32"/>
      <c r="G45" s="32">
        <f>SUM(G43:G44)</f>
        <v>0</v>
      </c>
      <c r="H45" s="32">
        <f>SUM(H43:H44)</f>
        <v>18</v>
      </c>
      <c r="J45" s="35">
        <f>G45/H45</f>
        <v>0</v>
      </c>
      <c r="K45" s="39">
        <f>COUNTBLANK(C43:C44)</f>
        <v>2</v>
      </c>
    </row>
    <row r="46" spans="1:11" s="2" customFormat="1" ht="35.1" customHeight="1" thickTop="1" x14ac:dyDescent="0.25">
      <c r="A46" s="6">
        <v>268</v>
      </c>
      <c r="B46" s="8" t="s">
        <v>351</v>
      </c>
      <c r="C46" s="13"/>
      <c r="E46" s="18">
        <v>3</v>
      </c>
      <c r="F46" s="19" t="str">
        <f>IF(C46=Etc.!$G$4,3,IF(InjurySurveillance!C46=Etc.!$G$5,2,IF(InjurySurveillance!C46=Etc.!$G$6,1,"")))</f>
        <v/>
      </c>
      <c r="G46" s="19">
        <f t="shared" ref="G46:G48" si="26">IF(F46=3,F46*E46,IF(F46=2,F46*E46,IF(F46=1,F46*E46,0)))</f>
        <v>0</v>
      </c>
      <c r="H46" s="20">
        <f t="shared" ref="H46:H48" si="27">E46*3</f>
        <v>9</v>
      </c>
      <c r="K46" s="40"/>
    </row>
    <row r="47" spans="1:11" s="2" customFormat="1" ht="35.1" customHeight="1" x14ac:dyDescent="0.25">
      <c r="A47" s="6">
        <v>269</v>
      </c>
      <c r="B47" s="8" t="s">
        <v>352</v>
      </c>
      <c r="C47" s="13"/>
      <c r="E47" s="18">
        <v>3</v>
      </c>
      <c r="F47" s="19" t="str">
        <f>IF(C47=Etc.!$G$4,3,IF(InjurySurveillance!C47=Etc.!$G$5,2,IF(InjurySurveillance!C47=Etc.!$G$6,1,"")))</f>
        <v/>
      </c>
      <c r="G47" s="19">
        <f t="shared" si="26"/>
        <v>0</v>
      </c>
      <c r="H47" s="20">
        <f t="shared" si="27"/>
        <v>9</v>
      </c>
      <c r="K47" s="40"/>
    </row>
    <row r="48" spans="1:11" s="2" customFormat="1" ht="35.1" customHeight="1" x14ac:dyDescent="0.25">
      <c r="A48" s="6">
        <v>270</v>
      </c>
      <c r="B48" s="8" t="s">
        <v>353</v>
      </c>
      <c r="C48" s="13"/>
      <c r="E48" s="18">
        <v>3</v>
      </c>
      <c r="F48" s="19" t="str">
        <f>IF(C48=Etc.!$G$4,3,IF(InjurySurveillance!C48=Etc.!$G$5,2,IF(InjurySurveillance!C48=Etc.!$G$6,1,"")))</f>
        <v/>
      </c>
      <c r="G48" s="19">
        <f t="shared" si="26"/>
        <v>0</v>
      </c>
      <c r="H48" s="20">
        <f t="shared" si="27"/>
        <v>9</v>
      </c>
      <c r="K48" s="40"/>
    </row>
    <row r="49" spans="1:11" s="35" customFormat="1" ht="15" customHeight="1" thickBot="1" x14ac:dyDescent="0.3">
      <c r="A49" s="32"/>
      <c r="B49" s="56" t="s">
        <v>350</v>
      </c>
      <c r="C49" s="34"/>
      <c r="E49" s="32"/>
      <c r="F49" s="32"/>
      <c r="G49" s="32">
        <f>SUM(G46:G48)</f>
        <v>0</v>
      </c>
      <c r="H49" s="32">
        <f>SUM(H46:H48)</f>
        <v>27</v>
      </c>
      <c r="J49" s="35">
        <f>G49/H49</f>
        <v>0</v>
      </c>
      <c r="K49" s="39">
        <f>COUNTBLANK(C46:C48)</f>
        <v>3</v>
      </c>
    </row>
    <row r="50" spans="1:11" s="2" customFormat="1" ht="35.1" customHeight="1" thickTop="1" x14ac:dyDescent="0.25">
      <c r="A50" s="6">
        <v>271</v>
      </c>
      <c r="B50" s="8" t="s">
        <v>354</v>
      </c>
      <c r="C50" s="13"/>
      <c r="E50" s="18">
        <v>3</v>
      </c>
      <c r="F50" s="19" t="str">
        <f>IF(C50=Etc.!$G$4,3,IF(InjurySurveillance!C50=Etc.!$G$5,2,IF(InjurySurveillance!C50=Etc.!$G$6,1,"")))</f>
        <v/>
      </c>
      <c r="G50" s="19">
        <f t="shared" ref="G50" si="28">IF(F50=3,F50*E50,IF(F50=2,F50*E50,IF(F50=1,F50*E50,0)))</f>
        <v>0</v>
      </c>
      <c r="H50" s="20">
        <f t="shared" ref="H50" si="29">E50*3</f>
        <v>9</v>
      </c>
      <c r="K50" s="40"/>
    </row>
    <row r="51" spans="1:11" s="35" customFormat="1" ht="15" customHeight="1" thickBot="1" x14ac:dyDescent="0.3">
      <c r="A51" s="32"/>
      <c r="B51" s="56" t="s">
        <v>356</v>
      </c>
      <c r="C51" s="34"/>
      <c r="E51" s="32"/>
      <c r="F51" s="32"/>
      <c r="G51" s="32">
        <f>SUM(G50:G50)</f>
        <v>0</v>
      </c>
      <c r="H51" s="32">
        <f>SUM(H50:H50)</f>
        <v>9</v>
      </c>
      <c r="J51" s="35">
        <f>G51/H51</f>
        <v>0</v>
      </c>
      <c r="K51" s="39">
        <f>COUNTBLANK(C50:C50)</f>
        <v>1</v>
      </c>
    </row>
    <row r="52" spans="1:11" s="2" customFormat="1" ht="35.1" customHeight="1" thickTop="1" x14ac:dyDescent="0.25">
      <c r="A52" s="6">
        <v>272</v>
      </c>
      <c r="B52" s="8" t="s">
        <v>370</v>
      </c>
      <c r="C52" s="13"/>
      <c r="E52" s="18">
        <v>3</v>
      </c>
      <c r="F52" s="19" t="str">
        <f>IF(C52=Etc.!$G$4,3,IF(InjurySurveillance!C52=Etc.!$G$5,2,IF(InjurySurveillance!C52=Etc.!$G$6,1,"")))</f>
        <v/>
      </c>
      <c r="G52" s="19">
        <f t="shared" ref="G52:G53" si="30">IF(F52=3,F52*E52,IF(F52=2,F52*E52,IF(F52=1,F52*E52,0)))</f>
        <v>0</v>
      </c>
      <c r="H52" s="20">
        <f t="shared" ref="H52:H53" si="31">E52*3</f>
        <v>9</v>
      </c>
      <c r="K52" s="40"/>
    </row>
    <row r="53" spans="1:11" s="2" customFormat="1" ht="35.1" customHeight="1" x14ac:dyDescent="0.25">
      <c r="A53" s="6">
        <v>273</v>
      </c>
      <c r="B53" s="8" t="s">
        <v>371</v>
      </c>
      <c r="C53" s="13"/>
      <c r="E53" s="18">
        <v>3</v>
      </c>
      <c r="F53" s="19" t="str">
        <f>IF(C53=Etc.!$G$4,3,IF(InjurySurveillance!C53=Etc.!$G$5,2,IF(InjurySurveillance!C53=Etc.!$G$6,1,"")))</f>
        <v/>
      </c>
      <c r="G53" s="19">
        <f t="shared" si="30"/>
        <v>0</v>
      </c>
      <c r="H53" s="20">
        <f t="shared" si="31"/>
        <v>9</v>
      </c>
      <c r="K53" s="40"/>
    </row>
    <row r="54" spans="1:11" s="35" customFormat="1" ht="15" customHeight="1" thickBot="1" x14ac:dyDescent="0.3">
      <c r="A54" s="32"/>
      <c r="B54" s="56" t="s">
        <v>357</v>
      </c>
      <c r="C54" s="34"/>
      <c r="E54" s="32"/>
      <c r="F54" s="32"/>
      <c r="G54" s="32">
        <f>SUM(G52:G53)</f>
        <v>0</v>
      </c>
      <c r="H54" s="32">
        <f>SUM(H52:H53)</f>
        <v>18</v>
      </c>
      <c r="J54" s="35">
        <f>G54/H54</f>
        <v>0</v>
      </c>
      <c r="K54" s="39">
        <f>COUNTBLANK(C52:C53)</f>
        <v>2</v>
      </c>
    </row>
    <row r="55" spans="1:11" s="2" customFormat="1" ht="35.1" customHeight="1" thickTop="1" x14ac:dyDescent="0.25">
      <c r="A55" s="6">
        <v>274</v>
      </c>
      <c r="B55" s="8" t="s">
        <v>372</v>
      </c>
      <c r="C55" s="13"/>
      <c r="E55" s="18">
        <v>2</v>
      </c>
      <c r="F55" s="19" t="str">
        <f>IF(C55=Etc.!$G$4,3,IF(InjurySurveillance!C55=Etc.!$G$5,2,IF(InjurySurveillance!C55=Etc.!$G$6,1,"")))</f>
        <v/>
      </c>
      <c r="G55" s="19">
        <f t="shared" ref="G55" si="32">IF(F55=3,F55*E55,IF(F55=2,F55*E55,IF(F55=1,F55*E55,0)))</f>
        <v>0</v>
      </c>
      <c r="H55" s="20">
        <f t="shared" ref="H55" si="33">E55*3</f>
        <v>6</v>
      </c>
      <c r="K55" s="40"/>
    </row>
    <row r="56" spans="1:11" s="35" customFormat="1" ht="15" customHeight="1" thickBot="1" x14ac:dyDescent="0.3">
      <c r="A56" s="32"/>
      <c r="B56" s="56" t="s">
        <v>358</v>
      </c>
      <c r="C56" s="34"/>
      <c r="E56" s="32"/>
      <c r="F56" s="32"/>
      <c r="G56" s="32">
        <f>SUM(G55:G55)</f>
        <v>0</v>
      </c>
      <c r="H56" s="32">
        <f>SUM(H55:H55)</f>
        <v>6</v>
      </c>
      <c r="J56" s="35">
        <f>G56/H56</f>
        <v>0</v>
      </c>
      <c r="K56" s="39">
        <f>COUNTBLANK(C55:C55)</f>
        <v>1</v>
      </c>
    </row>
    <row r="57" spans="1:11" s="2" customFormat="1" ht="35.1" customHeight="1" thickTop="1" x14ac:dyDescent="0.25">
      <c r="A57" s="6">
        <v>275</v>
      </c>
      <c r="B57" s="8" t="s">
        <v>373</v>
      </c>
      <c r="C57" s="13"/>
      <c r="E57" s="18">
        <v>3</v>
      </c>
      <c r="F57" s="19" t="str">
        <f>IF(C57=Etc.!$G$4,3,IF(InjurySurveillance!C57=Etc.!$G$5,2,IF(InjurySurveillance!C57=Etc.!$G$6,1,"")))</f>
        <v/>
      </c>
      <c r="G57" s="19">
        <f t="shared" ref="G57" si="34">IF(F57=3,F57*E57,IF(F57=2,F57*E57,IF(F57=1,F57*E57,0)))</f>
        <v>0</v>
      </c>
      <c r="H57" s="20">
        <f t="shared" ref="H57" si="35">E57*3</f>
        <v>9</v>
      </c>
      <c r="K57" s="40"/>
    </row>
    <row r="58" spans="1:11" s="35" customFormat="1" ht="15" customHeight="1" thickBot="1" x14ac:dyDescent="0.3">
      <c r="A58" s="32"/>
      <c r="B58" s="56" t="s">
        <v>359</v>
      </c>
      <c r="C58" s="34"/>
      <c r="E58" s="32"/>
      <c r="F58" s="32"/>
      <c r="G58" s="32">
        <f>SUM(G57:G57)</f>
        <v>0</v>
      </c>
      <c r="H58" s="32">
        <f>SUM(H57:H57)</f>
        <v>9</v>
      </c>
      <c r="J58" s="35">
        <f>G58/H58</f>
        <v>0</v>
      </c>
      <c r="K58" s="39">
        <f>COUNTBLANK(C57:C57)</f>
        <v>1</v>
      </c>
    </row>
    <row r="59" spans="1:11" s="2" customFormat="1" ht="35.1" customHeight="1" thickTop="1" x14ac:dyDescent="0.25">
      <c r="A59" s="6">
        <v>276</v>
      </c>
      <c r="B59" s="8" t="s">
        <v>82</v>
      </c>
      <c r="C59" s="13"/>
      <c r="E59" s="18">
        <v>3</v>
      </c>
      <c r="F59" s="19" t="str">
        <f>IF(C59=Etc.!$G$4,3,IF(InjurySurveillance!C59=Etc.!$G$5,2,IF(InjurySurveillance!C59=Etc.!$G$6,1,"")))</f>
        <v/>
      </c>
      <c r="G59" s="19">
        <f t="shared" ref="G59:G61" si="36">IF(F59=3,F59*E59,IF(F59=2,F59*E59,IF(F59=1,F59*E59,0)))</f>
        <v>0</v>
      </c>
      <c r="H59" s="20">
        <f t="shared" ref="H59:H61" si="37">E59*3</f>
        <v>9</v>
      </c>
      <c r="K59" s="40"/>
    </row>
    <row r="60" spans="1:11" s="2" customFormat="1" ht="50.1" customHeight="1" x14ac:dyDescent="0.25">
      <c r="A60" s="6">
        <v>277</v>
      </c>
      <c r="B60" s="8" t="s">
        <v>374</v>
      </c>
      <c r="C60" s="13"/>
      <c r="E60" s="18">
        <v>3</v>
      </c>
      <c r="F60" s="19" t="str">
        <f>IF(C60=Etc.!$G$4,3,IF(InjurySurveillance!C60=Etc.!$G$5,2,IF(InjurySurveillance!C60=Etc.!$G$6,1,"")))</f>
        <v/>
      </c>
      <c r="G60" s="19">
        <f t="shared" si="36"/>
        <v>0</v>
      </c>
      <c r="H60" s="20">
        <f t="shared" si="37"/>
        <v>9</v>
      </c>
      <c r="K60" s="40"/>
    </row>
    <row r="61" spans="1:11" s="2" customFormat="1" ht="35.1" customHeight="1" x14ac:dyDescent="0.25">
      <c r="A61" s="6">
        <v>278</v>
      </c>
      <c r="B61" s="8" t="s">
        <v>375</v>
      </c>
      <c r="C61" s="13"/>
      <c r="E61" s="18">
        <v>3</v>
      </c>
      <c r="F61" s="19" t="str">
        <f>IF(C61=Etc.!$G$4,3,IF(InjurySurveillance!C61=Etc.!$G$5,2,IF(InjurySurveillance!C61=Etc.!$G$6,1,"")))</f>
        <v/>
      </c>
      <c r="G61" s="19">
        <f t="shared" si="36"/>
        <v>0</v>
      </c>
      <c r="H61" s="20">
        <f t="shared" si="37"/>
        <v>9</v>
      </c>
      <c r="K61" s="40"/>
    </row>
    <row r="62" spans="1:11" s="2" customFormat="1" ht="35.1" customHeight="1" x14ac:dyDescent="0.25">
      <c r="A62" s="6">
        <v>279</v>
      </c>
      <c r="B62" s="8" t="s">
        <v>376</v>
      </c>
      <c r="C62" s="13"/>
      <c r="E62" s="18">
        <v>3</v>
      </c>
      <c r="F62" s="19" t="str">
        <f>IF(C62=Etc.!$G$4,3,IF(InjurySurveillance!C62=Etc.!$G$5,2,IF(InjurySurveillance!C62=Etc.!$G$6,1,"")))</f>
        <v/>
      </c>
      <c r="G62" s="19">
        <f t="shared" ref="G62:G70" si="38">IF(F62=3,F62*E62,IF(F62=2,F62*E62,IF(F62=1,F62*E62,0)))</f>
        <v>0</v>
      </c>
      <c r="H62" s="20">
        <f t="shared" ref="H62:H70" si="39">E62*3</f>
        <v>9</v>
      </c>
      <c r="K62" s="40"/>
    </row>
    <row r="63" spans="1:11" s="2" customFormat="1" ht="35.1" customHeight="1" x14ac:dyDescent="0.25">
      <c r="A63" s="6">
        <v>280</v>
      </c>
      <c r="B63" s="8" t="s">
        <v>377</v>
      </c>
      <c r="C63" s="13"/>
      <c r="E63" s="18">
        <v>3</v>
      </c>
      <c r="F63" s="19" t="str">
        <f>IF(C63=Etc.!$G$4,3,IF(InjurySurveillance!C63=Etc.!$G$5,2,IF(InjurySurveillance!C63=Etc.!$G$6,1,"")))</f>
        <v/>
      </c>
      <c r="G63" s="19">
        <f t="shared" si="38"/>
        <v>0</v>
      </c>
      <c r="H63" s="20">
        <f t="shared" si="39"/>
        <v>9</v>
      </c>
      <c r="K63" s="40"/>
    </row>
    <row r="64" spans="1:11" s="2" customFormat="1" ht="35.1" customHeight="1" x14ac:dyDescent="0.25">
      <c r="A64" s="6">
        <v>281</v>
      </c>
      <c r="B64" s="8" t="s">
        <v>378</v>
      </c>
      <c r="C64" s="13"/>
      <c r="E64" s="18">
        <v>3</v>
      </c>
      <c r="F64" s="19" t="str">
        <f>IF(C64=Etc.!$G$4,3,IF(InjurySurveillance!C64=Etc.!$G$5,2,IF(InjurySurveillance!C64=Etc.!$G$6,1,"")))</f>
        <v/>
      </c>
      <c r="G64" s="19">
        <f t="shared" si="38"/>
        <v>0</v>
      </c>
      <c r="H64" s="20">
        <f t="shared" si="39"/>
        <v>9</v>
      </c>
      <c r="K64" s="40"/>
    </row>
    <row r="65" spans="1:11" s="2" customFormat="1" ht="35.1" customHeight="1" x14ac:dyDescent="0.25">
      <c r="A65" s="6">
        <v>282</v>
      </c>
      <c r="B65" s="8" t="s">
        <v>379</v>
      </c>
      <c r="C65" s="13"/>
      <c r="E65" s="18">
        <v>3</v>
      </c>
      <c r="F65" s="19" t="str">
        <f>IF(C65=Etc.!$G$4,3,IF(InjurySurveillance!C65=Etc.!$G$5,2,IF(InjurySurveillance!C65=Etc.!$G$6,1,"")))</f>
        <v/>
      </c>
      <c r="G65" s="19">
        <f t="shared" si="38"/>
        <v>0</v>
      </c>
      <c r="H65" s="20">
        <f t="shared" si="39"/>
        <v>9</v>
      </c>
      <c r="K65" s="40"/>
    </row>
    <row r="66" spans="1:11" s="2" customFormat="1" ht="35.1" customHeight="1" x14ac:dyDescent="0.25">
      <c r="A66" s="6">
        <v>283</v>
      </c>
      <c r="B66" s="8" t="s">
        <v>380</v>
      </c>
      <c r="C66" s="13"/>
      <c r="E66" s="18">
        <v>3</v>
      </c>
      <c r="F66" s="19" t="str">
        <f>IF(C66=Etc.!$G$4,3,IF(InjurySurveillance!C66=Etc.!$G$5,2,IF(InjurySurveillance!C66=Etc.!$G$6,1,"")))</f>
        <v/>
      </c>
      <c r="G66" s="19">
        <f t="shared" si="38"/>
        <v>0</v>
      </c>
      <c r="H66" s="20">
        <f t="shared" si="39"/>
        <v>9</v>
      </c>
      <c r="K66" s="40"/>
    </row>
    <row r="67" spans="1:11" s="2" customFormat="1" ht="35.1" customHeight="1" x14ac:dyDescent="0.25">
      <c r="A67" s="6">
        <v>284</v>
      </c>
      <c r="B67" s="8" t="s">
        <v>381</v>
      </c>
      <c r="C67" s="13"/>
      <c r="E67" s="18">
        <v>2</v>
      </c>
      <c r="F67" s="19" t="str">
        <f>IF(C67=Etc.!$G$4,3,IF(InjurySurveillance!C67=Etc.!$G$5,2,IF(InjurySurveillance!C67=Etc.!$G$6,1,"")))</f>
        <v/>
      </c>
      <c r="G67" s="19">
        <f t="shared" si="38"/>
        <v>0</v>
      </c>
      <c r="H67" s="20">
        <f t="shared" si="39"/>
        <v>6</v>
      </c>
      <c r="K67" s="40"/>
    </row>
    <row r="68" spans="1:11" s="2" customFormat="1" ht="35.1" customHeight="1" x14ac:dyDescent="0.25">
      <c r="A68" s="6">
        <v>285</v>
      </c>
      <c r="B68" s="8" t="s">
        <v>382</v>
      </c>
      <c r="C68" s="13"/>
      <c r="E68" s="18">
        <v>2</v>
      </c>
      <c r="F68" s="19" t="str">
        <f>IF(C68=Etc.!$G$4,3,IF(InjurySurveillance!C68=Etc.!$G$5,2,IF(InjurySurveillance!C68=Etc.!$G$6,1,"")))</f>
        <v/>
      </c>
      <c r="G68" s="19">
        <f t="shared" si="38"/>
        <v>0</v>
      </c>
      <c r="H68" s="20">
        <f t="shared" si="39"/>
        <v>6</v>
      </c>
      <c r="K68" s="40"/>
    </row>
    <row r="69" spans="1:11" s="2" customFormat="1" ht="35.1" customHeight="1" x14ac:dyDescent="0.25">
      <c r="A69" s="6">
        <v>286</v>
      </c>
      <c r="B69" s="8" t="s">
        <v>383</v>
      </c>
      <c r="C69" s="13"/>
      <c r="E69" s="18">
        <v>2</v>
      </c>
      <c r="F69" s="19" t="str">
        <f>IF(C69=Etc.!$G$4,3,IF(InjurySurveillance!C69=Etc.!$G$5,2,IF(InjurySurveillance!C69=Etc.!$G$6,1,"")))</f>
        <v/>
      </c>
      <c r="G69" s="19">
        <f t="shared" si="38"/>
        <v>0</v>
      </c>
      <c r="H69" s="20">
        <f t="shared" si="39"/>
        <v>6</v>
      </c>
      <c r="K69" s="40"/>
    </row>
    <row r="70" spans="1:11" s="2" customFormat="1" ht="35.1" customHeight="1" x14ac:dyDescent="0.25">
      <c r="A70" s="6">
        <v>287</v>
      </c>
      <c r="B70" s="8" t="s">
        <v>384</v>
      </c>
      <c r="C70" s="13"/>
      <c r="E70" s="18">
        <v>2</v>
      </c>
      <c r="F70" s="19" t="str">
        <f>IF(C70=Etc.!$G$4,3,IF(InjurySurveillance!C70=Etc.!$G$5,2,IF(InjurySurveillance!C70=Etc.!$G$6,1,"")))</f>
        <v/>
      </c>
      <c r="G70" s="19">
        <f t="shared" si="38"/>
        <v>0</v>
      </c>
      <c r="H70" s="20">
        <f t="shared" si="39"/>
        <v>6</v>
      </c>
      <c r="K70" s="40"/>
    </row>
    <row r="71" spans="1:11" s="35" customFormat="1" ht="15" customHeight="1" thickBot="1" x14ac:dyDescent="0.3">
      <c r="A71" s="32"/>
      <c r="B71" s="56" t="s">
        <v>360</v>
      </c>
      <c r="C71" s="34"/>
      <c r="E71" s="32"/>
      <c r="F71" s="32"/>
      <c r="G71" s="32">
        <f>SUM(G59:G70)</f>
        <v>0</v>
      </c>
      <c r="H71" s="32">
        <f>SUM(H59:H70)</f>
        <v>96</v>
      </c>
      <c r="J71" s="35">
        <f>G71/H71</f>
        <v>0</v>
      </c>
      <c r="K71" s="39">
        <f>COUNTBLANK(C59:C70)</f>
        <v>12</v>
      </c>
    </row>
    <row r="72" spans="1:11" s="2" customFormat="1" ht="35.1" customHeight="1" thickTop="1" x14ac:dyDescent="0.25">
      <c r="A72" s="6">
        <v>288</v>
      </c>
      <c r="B72" s="8" t="s">
        <v>385</v>
      </c>
      <c r="C72" s="13"/>
      <c r="E72" s="18">
        <v>3</v>
      </c>
      <c r="F72" s="19" t="str">
        <f>IF(C72=Etc.!$G$4,3,IF(InjurySurveillance!C72=Etc.!$G$5,2,IF(InjurySurveillance!C72=Etc.!$G$6,1,"")))</f>
        <v/>
      </c>
      <c r="G72" s="19">
        <f t="shared" ref="G72:G74" si="40">IF(F72=3,F72*E72,IF(F72=2,F72*E72,IF(F72=1,F72*E72,0)))</f>
        <v>0</v>
      </c>
      <c r="H72" s="20">
        <f t="shared" ref="H72:H74" si="41">E72*3</f>
        <v>9</v>
      </c>
      <c r="K72" s="40"/>
    </row>
    <row r="73" spans="1:11" s="2" customFormat="1" ht="35.1" customHeight="1" x14ac:dyDescent="0.25">
      <c r="A73" s="6">
        <v>289</v>
      </c>
      <c r="B73" s="8" t="s">
        <v>386</v>
      </c>
      <c r="C73" s="13"/>
      <c r="E73" s="18">
        <v>3</v>
      </c>
      <c r="F73" s="19" t="str">
        <f>IF(C73=Etc.!$G$4,3,IF(InjurySurveillance!C73=Etc.!$G$5,2,IF(InjurySurveillance!C73=Etc.!$G$6,1,"")))</f>
        <v/>
      </c>
      <c r="G73" s="19">
        <f t="shared" si="40"/>
        <v>0</v>
      </c>
      <c r="H73" s="20">
        <f t="shared" si="41"/>
        <v>9</v>
      </c>
      <c r="K73" s="40"/>
    </row>
    <row r="74" spans="1:11" s="2" customFormat="1" ht="35.1" customHeight="1" x14ac:dyDescent="0.25">
      <c r="A74" s="6">
        <v>290</v>
      </c>
      <c r="B74" s="8" t="s">
        <v>387</v>
      </c>
      <c r="C74" s="13"/>
      <c r="E74" s="18">
        <v>3</v>
      </c>
      <c r="F74" s="19" t="str">
        <f>IF(C74=Etc.!$G$4,3,IF(InjurySurveillance!C74=Etc.!$G$5,2,IF(InjurySurveillance!C74=Etc.!$G$6,1,"")))</f>
        <v/>
      </c>
      <c r="G74" s="19">
        <f t="shared" si="40"/>
        <v>0</v>
      </c>
      <c r="H74" s="20">
        <f t="shared" si="41"/>
        <v>9</v>
      </c>
      <c r="K74" s="40"/>
    </row>
    <row r="75" spans="1:11" s="35" customFormat="1" ht="15" customHeight="1" thickBot="1" x14ac:dyDescent="0.3">
      <c r="A75" s="32"/>
      <c r="B75" s="56" t="s">
        <v>361</v>
      </c>
      <c r="C75" s="34"/>
      <c r="E75" s="32"/>
      <c r="F75" s="32"/>
      <c r="G75" s="32">
        <f>SUM(G72:G74)</f>
        <v>0</v>
      </c>
      <c r="H75" s="32">
        <f>SUM(H72:H74)</f>
        <v>27</v>
      </c>
      <c r="J75" s="35">
        <f>G75/H75</f>
        <v>0</v>
      </c>
      <c r="K75" s="39">
        <f>COUNTBLANK(C72:C74)</f>
        <v>3</v>
      </c>
    </row>
    <row r="76" spans="1:11" s="2" customFormat="1" ht="35.1" customHeight="1" thickTop="1" x14ac:dyDescent="0.25">
      <c r="A76" s="6">
        <v>291</v>
      </c>
      <c r="B76" s="8" t="s">
        <v>388</v>
      </c>
      <c r="C76" s="13"/>
      <c r="E76" s="18">
        <v>3</v>
      </c>
      <c r="F76" s="19" t="str">
        <f>IF(C76=Etc.!$G$4,3,IF(InjurySurveillance!C76=Etc.!$G$5,2,IF(InjurySurveillance!C76=Etc.!$G$6,1,"")))</f>
        <v/>
      </c>
      <c r="G76" s="19">
        <f t="shared" ref="G76:G77" si="42">IF(F76=3,F76*E76,IF(F76=2,F76*E76,IF(F76=1,F76*E76,0)))</f>
        <v>0</v>
      </c>
      <c r="H76" s="20">
        <f t="shared" ref="H76:H77" si="43">E76*3</f>
        <v>9</v>
      </c>
      <c r="K76" s="40"/>
    </row>
    <row r="77" spans="1:11" s="2" customFormat="1" ht="35.1" customHeight="1" x14ac:dyDescent="0.25">
      <c r="A77" s="6">
        <v>292</v>
      </c>
      <c r="B77" s="8" t="s">
        <v>389</v>
      </c>
      <c r="C77" s="13"/>
      <c r="E77" s="18">
        <v>3</v>
      </c>
      <c r="F77" s="19" t="str">
        <f>IF(C77=Etc.!$G$4,3,IF(InjurySurveillance!C77=Etc.!$G$5,2,IF(InjurySurveillance!C77=Etc.!$G$6,1,"")))</f>
        <v/>
      </c>
      <c r="G77" s="19">
        <f t="shared" si="42"/>
        <v>0</v>
      </c>
      <c r="H77" s="20">
        <f t="shared" si="43"/>
        <v>9</v>
      </c>
      <c r="K77" s="40"/>
    </row>
    <row r="78" spans="1:11" s="35" customFormat="1" ht="15" customHeight="1" thickBot="1" x14ac:dyDescent="0.3">
      <c r="A78" s="32"/>
      <c r="B78" s="56" t="s">
        <v>362</v>
      </c>
      <c r="C78" s="34"/>
      <c r="E78" s="32"/>
      <c r="F78" s="32"/>
      <c r="G78" s="32">
        <f>SUM(G76:G77)</f>
        <v>0</v>
      </c>
      <c r="H78" s="32">
        <f>SUM(H76:H77)</f>
        <v>18</v>
      </c>
      <c r="J78" s="35">
        <f>G78/H78</f>
        <v>0</v>
      </c>
      <c r="K78" s="39">
        <f>COUNTBLANK(C76:C77)</f>
        <v>2</v>
      </c>
    </row>
    <row r="79" spans="1:11" s="2" customFormat="1" ht="35.1" customHeight="1" thickTop="1" x14ac:dyDescent="0.25">
      <c r="A79" s="6">
        <v>293</v>
      </c>
      <c r="B79" s="8" t="s">
        <v>390</v>
      </c>
      <c r="C79" s="13"/>
      <c r="E79" s="18">
        <v>3</v>
      </c>
      <c r="F79" s="19" t="str">
        <f>IF(C79=Etc.!$G$4,3,IF(InjurySurveillance!C79=Etc.!$G$5,2,IF(InjurySurveillance!C79=Etc.!$G$6,1,"")))</f>
        <v/>
      </c>
      <c r="G79" s="19">
        <f t="shared" ref="G79" si="44">IF(F79=3,F79*E79,IF(F79=2,F79*E79,IF(F79=1,F79*E79,0)))</f>
        <v>0</v>
      </c>
      <c r="H79" s="20">
        <f t="shared" ref="H79" si="45">E79*3</f>
        <v>9</v>
      </c>
      <c r="K79" s="40"/>
    </row>
    <row r="80" spans="1:11" s="35" customFormat="1" ht="15" customHeight="1" thickBot="1" x14ac:dyDescent="0.3">
      <c r="A80" s="32"/>
      <c r="B80" s="56" t="s">
        <v>363</v>
      </c>
      <c r="C80" s="34"/>
      <c r="E80" s="32"/>
      <c r="F80" s="32"/>
      <c r="G80" s="32">
        <f>SUM(G79:G79)</f>
        <v>0</v>
      </c>
      <c r="H80" s="32">
        <f>SUM(H79:H79)</f>
        <v>9</v>
      </c>
      <c r="J80" s="35">
        <f>G80/H80</f>
        <v>0</v>
      </c>
      <c r="K80" s="39">
        <f>COUNTBLANK(C79:C79)</f>
        <v>1</v>
      </c>
    </row>
    <row r="81" spans="1:11" s="2" customFormat="1" ht="35.1" customHeight="1" thickTop="1" x14ac:dyDescent="0.25">
      <c r="A81" s="6">
        <v>294</v>
      </c>
      <c r="B81" s="8" t="s">
        <v>391</v>
      </c>
      <c r="C81" s="13"/>
      <c r="E81" s="18">
        <v>3</v>
      </c>
      <c r="F81" s="19" t="str">
        <f>IF(C81=Etc.!$G$4,3,IF(InjurySurveillance!C81=Etc.!$G$5,2,IF(InjurySurveillance!C81=Etc.!$G$6,1,"")))</f>
        <v/>
      </c>
      <c r="G81" s="19">
        <f t="shared" ref="G81:G82" si="46">IF(F81=3,F81*E81,IF(F81=2,F81*E81,IF(F81=1,F81*E81,0)))</f>
        <v>0</v>
      </c>
      <c r="H81" s="20">
        <f t="shared" ref="H81:H82" si="47">E81*3</f>
        <v>9</v>
      </c>
      <c r="K81" s="40"/>
    </row>
    <row r="82" spans="1:11" s="2" customFormat="1" ht="35.1" customHeight="1" x14ac:dyDescent="0.25">
      <c r="A82" s="6">
        <v>295</v>
      </c>
      <c r="B82" s="8" t="s">
        <v>392</v>
      </c>
      <c r="C82" s="13"/>
      <c r="E82" s="18">
        <v>3</v>
      </c>
      <c r="F82" s="19" t="str">
        <f>IF(C82=Etc.!$G$4,3,IF(InjurySurveillance!C82=Etc.!$G$5,2,IF(InjurySurveillance!C82=Etc.!$G$6,1,"")))</f>
        <v/>
      </c>
      <c r="G82" s="19">
        <f t="shared" si="46"/>
        <v>0</v>
      </c>
      <c r="H82" s="20">
        <f t="shared" si="47"/>
        <v>9</v>
      </c>
      <c r="K82" s="40"/>
    </row>
    <row r="83" spans="1:11" s="35" customFormat="1" ht="15" customHeight="1" thickBot="1" x14ac:dyDescent="0.3">
      <c r="A83" s="32"/>
      <c r="B83" s="56" t="s">
        <v>364</v>
      </c>
      <c r="C83" s="34"/>
      <c r="E83" s="32"/>
      <c r="F83" s="32"/>
      <c r="G83" s="32">
        <f>SUM(G81:G82)</f>
        <v>0</v>
      </c>
      <c r="H83" s="32">
        <f>SUM(H81:H82)</f>
        <v>18</v>
      </c>
      <c r="J83" s="35">
        <f>G83/H83</f>
        <v>0</v>
      </c>
      <c r="K83" s="39">
        <f>COUNTBLANK(C81:C82)</f>
        <v>2</v>
      </c>
    </row>
    <row r="84" spans="1:11" s="2" customFormat="1" ht="35.1" customHeight="1" thickTop="1" x14ac:dyDescent="0.25">
      <c r="A84" s="6">
        <v>296</v>
      </c>
      <c r="B84" s="8" t="s">
        <v>393</v>
      </c>
      <c r="C84" s="13"/>
      <c r="E84" s="18">
        <v>3</v>
      </c>
      <c r="F84" s="19" t="str">
        <f>IF(C84=Etc.!$G$4,3,IF(InjurySurveillance!C84=Etc.!$G$5,2,IF(InjurySurveillance!C84=Etc.!$G$6,1,"")))</f>
        <v/>
      </c>
      <c r="G84" s="19">
        <f t="shared" ref="G84:G86" si="48">IF(F84=3,F84*E84,IF(F84=2,F84*E84,IF(F84=1,F84*E84,0)))</f>
        <v>0</v>
      </c>
      <c r="H84" s="20">
        <f t="shared" ref="H84:H86" si="49">E84*3</f>
        <v>9</v>
      </c>
      <c r="K84" s="40"/>
    </row>
    <row r="85" spans="1:11" s="2" customFormat="1" ht="35.1" customHeight="1" x14ac:dyDescent="0.25">
      <c r="A85" s="6">
        <v>297</v>
      </c>
      <c r="B85" s="8" t="s">
        <v>394</v>
      </c>
      <c r="C85" s="13"/>
      <c r="E85" s="18">
        <v>3</v>
      </c>
      <c r="F85" s="19" t="str">
        <f>IF(C85=Etc.!$G$4,3,IF(InjurySurveillance!C85=Etc.!$G$5,2,IF(InjurySurveillance!C85=Etc.!$G$6,1,"")))</f>
        <v/>
      </c>
      <c r="G85" s="19">
        <f t="shared" si="48"/>
        <v>0</v>
      </c>
      <c r="H85" s="20">
        <f t="shared" si="49"/>
        <v>9</v>
      </c>
      <c r="K85" s="40"/>
    </row>
    <row r="86" spans="1:11" s="2" customFormat="1" ht="35.1" customHeight="1" x14ac:dyDescent="0.25">
      <c r="A86" s="6">
        <v>298</v>
      </c>
      <c r="B86" s="8" t="s">
        <v>395</v>
      </c>
      <c r="C86" s="13"/>
      <c r="E86" s="18">
        <v>3</v>
      </c>
      <c r="F86" s="19" t="str">
        <f>IF(C86=Etc.!$G$4,3,IF(InjurySurveillance!C86=Etc.!$G$5,2,IF(InjurySurveillance!C86=Etc.!$G$6,1,"")))</f>
        <v/>
      </c>
      <c r="G86" s="19">
        <f t="shared" si="48"/>
        <v>0</v>
      </c>
      <c r="H86" s="20">
        <f t="shared" si="49"/>
        <v>9</v>
      </c>
      <c r="K86" s="40"/>
    </row>
    <row r="87" spans="1:11" s="2" customFormat="1" ht="35.1" customHeight="1" x14ac:dyDescent="0.25">
      <c r="A87" s="6">
        <v>299</v>
      </c>
      <c r="B87" s="8" t="s">
        <v>396</v>
      </c>
      <c r="C87" s="13"/>
      <c r="E87" s="18">
        <v>3</v>
      </c>
      <c r="F87" s="19" t="str">
        <f>IF(C87=Etc.!$G$4,3,IF(InjurySurveillance!C87=Etc.!$G$5,2,IF(InjurySurveillance!C87=Etc.!$G$6,1,"")))</f>
        <v/>
      </c>
      <c r="G87" s="19">
        <f t="shared" ref="G87:G94" si="50">IF(F87=3,F87*E87,IF(F87=2,F87*E87,IF(F87=1,F87*E87,0)))</f>
        <v>0</v>
      </c>
      <c r="H87" s="20">
        <f t="shared" ref="H87:H94" si="51">E87*3</f>
        <v>9</v>
      </c>
      <c r="K87" s="40"/>
    </row>
    <row r="88" spans="1:11" s="2" customFormat="1" ht="35.1" customHeight="1" x14ac:dyDescent="0.25">
      <c r="A88" s="6">
        <v>300</v>
      </c>
      <c r="B88" s="8" t="s">
        <v>397</v>
      </c>
      <c r="C88" s="13"/>
      <c r="E88" s="18">
        <v>3</v>
      </c>
      <c r="F88" s="19" t="str">
        <f>IF(C88=Etc.!$G$4,3,IF(InjurySurveillance!C88=Etc.!$G$5,2,IF(InjurySurveillance!C88=Etc.!$G$6,1,"")))</f>
        <v/>
      </c>
      <c r="G88" s="19">
        <f t="shared" si="50"/>
        <v>0</v>
      </c>
      <c r="H88" s="20">
        <f t="shared" si="51"/>
        <v>9</v>
      </c>
      <c r="K88" s="40"/>
    </row>
    <row r="89" spans="1:11" s="2" customFormat="1" ht="35.1" customHeight="1" x14ac:dyDescent="0.25">
      <c r="A89" s="6">
        <v>301</v>
      </c>
      <c r="B89" s="8" t="s">
        <v>398</v>
      </c>
      <c r="C89" s="13"/>
      <c r="E89" s="18">
        <v>3</v>
      </c>
      <c r="F89" s="19" t="str">
        <f>IF(C89=Etc.!$G$4,3,IF(InjurySurveillance!C89=Etc.!$G$5,2,IF(InjurySurveillance!C89=Etc.!$G$6,1,"")))</f>
        <v/>
      </c>
      <c r="G89" s="19">
        <f t="shared" si="50"/>
        <v>0</v>
      </c>
      <c r="H89" s="20">
        <f t="shared" si="51"/>
        <v>9</v>
      </c>
      <c r="K89" s="40"/>
    </row>
    <row r="90" spans="1:11" s="2" customFormat="1" ht="35.1" customHeight="1" x14ac:dyDescent="0.25">
      <c r="A90" s="6">
        <v>302</v>
      </c>
      <c r="B90" s="8" t="s">
        <v>399</v>
      </c>
      <c r="C90" s="13"/>
      <c r="E90" s="18">
        <v>3</v>
      </c>
      <c r="F90" s="19" t="str">
        <f>IF(C90=Etc.!$G$4,3,IF(InjurySurveillance!C90=Etc.!$G$5,2,IF(InjurySurveillance!C90=Etc.!$G$6,1,"")))</f>
        <v/>
      </c>
      <c r="G90" s="19">
        <f t="shared" si="50"/>
        <v>0</v>
      </c>
      <c r="H90" s="20">
        <f t="shared" si="51"/>
        <v>9</v>
      </c>
      <c r="K90" s="40"/>
    </row>
    <row r="91" spans="1:11" s="2" customFormat="1" ht="35.1" customHeight="1" x14ac:dyDescent="0.25">
      <c r="A91" s="6">
        <v>303</v>
      </c>
      <c r="B91" s="8" t="s">
        <v>400</v>
      </c>
      <c r="C91" s="13"/>
      <c r="E91" s="18">
        <v>2</v>
      </c>
      <c r="F91" s="19" t="str">
        <f>IF(C91=Etc.!$G$4,3,IF(InjurySurveillance!C91=Etc.!$G$5,2,IF(InjurySurveillance!C91=Etc.!$G$6,1,"")))</f>
        <v/>
      </c>
      <c r="G91" s="19">
        <f t="shared" si="50"/>
        <v>0</v>
      </c>
      <c r="H91" s="20">
        <f t="shared" si="51"/>
        <v>6</v>
      </c>
      <c r="K91" s="40"/>
    </row>
    <row r="92" spans="1:11" s="2" customFormat="1" ht="35.1" customHeight="1" x14ac:dyDescent="0.25">
      <c r="A92" s="6">
        <v>304</v>
      </c>
      <c r="B92" s="8" t="s">
        <v>401</v>
      </c>
      <c r="C92" s="13"/>
      <c r="E92" s="18">
        <v>2</v>
      </c>
      <c r="F92" s="19" t="str">
        <f>IF(C92=Etc.!$G$4,3,IF(InjurySurveillance!C92=Etc.!$G$5,2,IF(InjurySurveillance!C92=Etc.!$G$6,1,"")))</f>
        <v/>
      </c>
      <c r="G92" s="19">
        <f t="shared" si="50"/>
        <v>0</v>
      </c>
      <c r="H92" s="20">
        <f t="shared" si="51"/>
        <v>6</v>
      </c>
      <c r="K92" s="40"/>
    </row>
    <row r="93" spans="1:11" s="2" customFormat="1" ht="35.1" customHeight="1" x14ac:dyDescent="0.25">
      <c r="A93" s="6">
        <v>305</v>
      </c>
      <c r="B93" s="8" t="s">
        <v>402</v>
      </c>
      <c r="C93" s="13"/>
      <c r="E93" s="18">
        <v>2</v>
      </c>
      <c r="F93" s="19" t="str">
        <f>IF(C93=Etc.!$G$4,3,IF(InjurySurveillance!C93=Etc.!$G$5,2,IF(InjurySurveillance!C93=Etc.!$G$6,1,"")))</f>
        <v/>
      </c>
      <c r="G93" s="19">
        <f t="shared" si="50"/>
        <v>0</v>
      </c>
      <c r="H93" s="20">
        <f t="shared" si="51"/>
        <v>6</v>
      </c>
      <c r="K93" s="40"/>
    </row>
    <row r="94" spans="1:11" s="2" customFormat="1" ht="35.1" customHeight="1" x14ac:dyDescent="0.25">
      <c r="A94" s="6">
        <v>306</v>
      </c>
      <c r="B94" s="8" t="s">
        <v>403</v>
      </c>
      <c r="C94" s="13"/>
      <c r="E94" s="18">
        <v>2</v>
      </c>
      <c r="F94" s="19" t="str">
        <f>IF(C94=Etc.!$G$4,3,IF(InjurySurveillance!C94=Etc.!$G$5,2,IF(InjurySurveillance!C94=Etc.!$G$6,1,"")))</f>
        <v/>
      </c>
      <c r="G94" s="19">
        <f t="shared" si="50"/>
        <v>0</v>
      </c>
      <c r="H94" s="20">
        <f t="shared" si="51"/>
        <v>6</v>
      </c>
      <c r="K94" s="40"/>
    </row>
    <row r="95" spans="1:11" s="35" customFormat="1" ht="15" customHeight="1" thickBot="1" x14ac:dyDescent="0.3">
      <c r="A95" s="32"/>
      <c r="B95" s="56" t="s">
        <v>365</v>
      </c>
      <c r="C95" s="34"/>
      <c r="E95" s="32"/>
      <c r="F95" s="32"/>
      <c r="G95" s="32">
        <f>SUM(G84:G94)</f>
        <v>0</v>
      </c>
      <c r="H95" s="32">
        <f>SUM(H84:H94)</f>
        <v>87</v>
      </c>
      <c r="J95" s="35">
        <f>G95/H95</f>
        <v>0</v>
      </c>
      <c r="K95" s="39">
        <f>COUNTBLANK(C84:C94)</f>
        <v>11</v>
      </c>
    </row>
    <row r="96" spans="1:11" s="2" customFormat="1" ht="35.1" customHeight="1" thickTop="1" x14ac:dyDescent="0.25">
      <c r="A96" s="6">
        <v>307</v>
      </c>
      <c r="B96" s="8" t="s">
        <v>404</v>
      </c>
      <c r="C96" s="13"/>
      <c r="E96" s="18">
        <v>3</v>
      </c>
      <c r="F96" s="19" t="str">
        <f>IF(C96=Etc.!$G$4,3,IF(InjurySurveillance!C96=Etc.!$G$5,2,IF(InjurySurveillance!C96=Etc.!$G$6,1,"")))</f>
        <v/>
      </c>
      <c r="G96" s="19">
        <f t="shared" ref="G96:G98" si="52">IF(F96=3,F96*E96,IF(F96=2,F96*E96,IF(F96=1,F96*E96,0)))</f>
        <v>0</v>
      </c>
      <c r="H96" s="20">
        <f t="shared" ref="H96:H98" si="53">E96*3</f>
        <v>9</v>
      </c>
      <c r="K96" s="40"/>
    </row>
    <row r="97" spans="1:11" s="2" customFormat="1" ht="35.1" customHeight="1" x14ac:dyDescent="0.25">
      <c r="A97" s="6">
        <v>308</v>
      </c>
      <c r="B97" s="8" t="s">
        <v>405</v>
      </c>
      <c r="C97" s="13"/>
      <c r="E97" s="18">
        <v>3</v>
      </c>
      <c r="F97" s="19" t="str">
        <f>IF(C97=Etc.!$G$4,3,IF(InjurySurveillance!C97=Etc.!$G$5,2,IF(InjurySurveillance!C97=Etc.!$G$6,1,"")))</f>
        <v/>
      </c>
      <c r="G97" s="19">
        <f t="shared" si="52"/>
        <v>0</v>
      </c>
      <c r="H97" s="20">
        <f t="shared" si="53"/>
        <v>9</v>
      </c>
      <c r="K97" s="40"/>
    </row>
    <row r="98" spans="1:11" s="2" customFormat="1" ht="35.1" customHeight="1" x14ac:dyDescent="0.25">
      <c r="A98" s="6">
        <v>309</v>
      </c>
      <c r="B98" s="8" t="s">
        <v>406</v>
      </c>
      <c r="C98" s="13"/>
      <c r="E98" s="18">
        <v>3</v>
      </c>
      <c r="F98" s="19" t="str">
        <f>IF(C98=Etc.!$G$4,3,IF(InjurySurveillance!C98=Etc.!$G$5,2,IF(InjurySurveillance!C98=Etc.!$G$6,1,"")))</f>
        <v/>
      </c>
      <c r="G98" s="19">
        <f t="shared" si="52"/>
        <v>0</v>
      </c>
      <c r="H98" s="20">
        <f t="shared" si="53"/>
        <v>9</v>
      </c>
      <c r="K98" s="40"/>
    </row>
    <row r="99" spans="1:11" s="35" customFormat="1" ht="15" customHeight="1" thickBot="1" x14ac:dyDescent="0.3">
      <c r="A99" s="32"/>
      <c r="B99" s="56" t="s">
        <v>366</v>
      </c>
      <c r="C99" s="34"/>
      <c r="E99" s="32"/>
      <c r="F99" s="32"/>
      <c r="G99" s="32">
        <f>SUM(G96:G98)</f>
        <v>0</v>
      </c>
      <c r="H99" s="32">
        <f>SUM(H96:H98)</f>
        <v>27</v>
      </c>
      <c r="J99" s="35">
        <f>G99/H99</f>
        <v>0</v>
      </c>
      <c r="K99" s="39">
        <f>COUNTBLANK(C96:C98)</f>
        <v>3</v>
      </c>
    </row>
    <row r="100" spans="1:11" s="2" customFormat="1" ht="35.1" customHeight="1" thickTop="1" x14ac:dyDescent="0.25">
      <c r="A100" s="6">
        <v>310</v>
      </c>
      <c r="B100" s="8" t="s">
        <v>407</v>
      </c>
      <c r="C100" s="13"/>
      <c r="E100" s="18">
        <v>3</v>
      </c>
      <c r="F100" s="19" t="str">
        <f>IF(C100=Etc.!$G$4,3,IF(InjurySurveillance!C100=Etc.!$G$5,2,IF(InjurySurveillance!C100=Etc.!$G$6,1,"")))</f>
        <v/>
      </c>
      <c r="G100" s="19">
        <f t="shared" ref="G100" si="54">IF(F100=3,F100*E100,IF(F100=2,F100*E100,IF(F100=1,F100*E100,0)))</f>
        <v>0</v>
      </c>
      <c r="H100" s="20">
        <f t="shared" ref="H100" si="55">E100*3</f>
        <v>9</v>
      </c>
      <c r="K100" s="40"/>
    </row>
    <row r="101" spans="1:11" s="35" customFormat="1" ht="15" customHeight="1" thickBot="1" x14ac:dyDescent="0.3">
      <c r="A101" s="32"/>
      <c r="B101" s="56" t="s">
        <v>367</v>
      </c>
      <c r="C101" s="34"/>
      <c r="E101" s="32"/>
      <c r="F101" s="32"/>
      <c r="G101" s="32">
        <f>SUM(G100:G100)</f>
        <v>0</v>
      </c>
      <c r="H101" s="32">
        <f>SUM(H100:H100)</f>
        <v>9</v>
      </c>
      <c r="J101" s="35">
        <f>G101/H101</f>
        <v>0</v>
      </c>
      <c r="K101" s="39">
        <f>COUNTBLANK(C100:C100)</f>
        <v>1</v>
      </c>
    </row>
    <row r="102" spans="1:11" s="2" customFormat="1" ht="35.1" customHeight="1" thickTop="1" x14ac:dyDescent="0.25">
      <c r="A102" s="6">
        <v>311</v>
      </c>
      <c r="B102" s="8" t="s">
        <v>408</v>
      </c>
      <c r="C102" s="13"/>
      <c r="E102" s="18">
        <v>3</v>
      </c>
      <c r="F102" s="19" t="str">
        <f>IF(C102=Etc.!$G$4,3,IF(InjurySurveillance!C102=Etc.!$G$5,2,IF(InjurySurveillance!C102=Etc.!$G$6,1,"")))</f>
        <v/>
      </c>
      <c r="G102" s="19">
        <f t="shared" ref="G102" si="56">IF(F102=3,F102*E102,IF(F102=2,F102*E102,IF(F102=1,F102*E102,0)))</f>
        <v>0</v>
      </c>
      <c r="H102" s="20">
        <f t="shared" ref="H102" si="57">E102*3</f>
        <v>9</v>
      </c>
      <c r="K102" s="40"/>
    </row>
    <row r="103" spans="1:11" s="35" customFormat="1" ht="15" customHeight="1" thickBot="1" x14ac:dyDescent="0.3">
      <c r="A103" s="32"/>
      <c r="B103" s="56" t="s">
        <v>368</v>
      </c>
      <c r="C103" s="34"/>
      <c r="E103" s="32"/>
      <c r="F103" s="32"/>
      <c r="G103" s="32">
        <f>SUM(G102:G102)</f>
        <v>0</v>
      </c>
      <c r="H103" s="32">
        <f>SUM(H102:H102)</f>
        <v>9</v>
      </c>
      <c r="J103" s="35">
        <f>G103/H103</f>
        <v>0</v>
      </c>
      <c r="K103" s="39">
        <f>COUNTBLANK(C102:C102)</f>
        <v>1</v>
      </c>
    </row>
    <row r="104" spans="1:11" s="2" customFormat="1" ht="35.1" customHeight="1" thickTop="1" x14ac:dyDescent="0.25">
      <c r="A104" s="6">
        <v>312</v>
      </c>
      <c r="B104" s="8" t="s">
        <v>409</v>
      </c>
      <c r="C104" s="13"/>
      <c r="E104" s="18">
        <v>3</v>
      </c>
      <c r="F104" s="19" t="str">
        <f>IF(C104=Etc.!$G$4,3,IF(InjurySurveillance!C104=Etc.!$G$5,2,IF(InjurySurveillance!C104=Etc.!$G$6,1,"")))</f>
        <v/>
      </c>
      <c r="G104" s="19">
        <f t="shared" ref="G104:G106" si="58">IF(F104=3,F104*E104,IF(F104=2,F104*E104,IF(F104=1,F104*E104,0)))</f>
        <v>0</v>
      </c>
      <c r="H104" s="20">
        <f t="shared" ref="H104:H106" si="59">E104*3</f>
        <v>9</v>
      </c>
      <c r="K104" s="40"/>
    </row>
    <row r="105" spans="1:11" s="2" customFormat="1" ht="35.1" customHeight="1" x14ac:dyDescent="0.25">
      <c r="A105" s="6">
        <v>313</v>
      </c>
      <c r="B105" s="8" t="s">
        <v>410</v>
      </c>
      <c r="C105" s="13"/>
      <c r="E105" s="18">
        <v>2</v>
      </c>
      <c r="F105" s="19" t="str">
        <f>IF(C105=Etc.!$G$4,3,IF(InjurySurveillance!C105=Etc.!$G$5,2,IF(InjurySurveillance!C105=Etc.!$G$6,1,"")))</f>
        <v/>
      </c>
      <c r="G105" s="19">
        <f t="shared" si="58"/>
        <v>0</v>
      </c>
      <c r="H105" s="20">
        <f t="shared" si="59"/>
        <v>6</v>
      </c>
      <c r="K105" s="40"/>
    </row>
    <row r="106" spans="1:11" s="2" customFormat="1" ht="35.1" customHeight="1" x14ac:dyDescent="0.25">
      <c r="A106" s="6">
        <v>314</v>
      </c>
      <c r="B106" s="8" t="s">
        <v>411</v>
      </c>
      <c r="C106" s="13"/>
      <c r="E106" s="18">
        <v>2</v>
      </c>
      <c r="F106" s="19" t="str">
        <f>IF(C106=Etc.!$G$4,3,IF(InjurySurveillance!C106=Etc.!$G$5,2,IF(InjurySurveillance!C106=Etc.!$G$6,1,"")))</f>
        <v/>
      </c>
      <c r="G106" s="19">
        <f t="shared" si="58"/>
        <v>0</v>
      </c>
      <c r="H106" s="20">
        <f t="shared" si="59"/>
        <v>6</v>
      </c>
      <c r="K106" s="40"/>
    </row>
    <row r="107" spans="1:11" s="35" customFormat="1" ht="15" customHeight="1" thickBot="1" x14ac:dyDescent="0.3">
      <c r="A107" s="32"/>
      <c r="B107" s="56" t="s">
        <v>369</v>
      </c>
      <c r="C107" s="34"/>
      <c r="E107" s="32"/>
      <c r="F107" s="32"/>
      <c r="G107" s="32">
        <f>SUM(G104:G106)</f>
        <v>0</v>
      </c>
      <c r="H107" s="32">
        <f>SUM(H104:H106)</f>
        <v>21</v>
      </c>
      <c r="J107" s="35">
        <f>G107/H107</f>
        <v>0</v>
      </c>
      <c r="K107" s="39">
        <f>COUNTBLANK(C104:C106)</f>
        <v>3</v>
      </c>
    </row>
    <row r="108" spans="1:11" s="2" customFormat="1" ht="35.1" customHeight="1" thickTop="1" x14ac:dyDescent="0.25">
      <c r="A108" s="6">
        <v>315</v>
      </c>
      <c r="B108" s="8" t="s">
        <v>412</v>
      </c>
      <c r="C108" s="13"/>
      <c r="E108" s="18">
        <v>2</v>
      </c>
      <c r="F108" s="19" t="str">
        <f>IF(C108=Etc.!$G$4,3,IF(InjurySurveillance!C108=Etc.!$G$5,2,IF(InjurySurveillance!C108=Etc.!$G$6,1,"")))</f>
        <v/>
      </c>
      <c r="G108" s="19">
        <f t="shared" ref="G108:G109" si="60">IF(F108=3,F108*E108,IF(F108=2,F108*E108,IF(F108=1,F108*E108,0)))</f>
        <v>0</v>
      </c>
      <c r="H108" s="20">
        <f t="shared" ref="H108:H109" si="61">E108*3</f>
        <v>6</v>
      </c>
      <c r="K108" s="40"/>
    </row>
    <row r="109" spans="1:11" s="2" customFormat="1" ht="35.1" customHeight="1" x14ac:dyDescent="0.25">
      <c r="A109" s="6">
        <v>316</v>
      </c>
      <c r="B109" s="8" t="s">
        <v>413</v>
      </c>
      <c r="C109" s="13"/>
      <c r="E109" s="18">
        <v>3</v>
      </c>
      <c r="F109" s="19" t="str">
        <f>IF(C109=Etc.!$G$4,3,IF(InjurySurveillance!C109=Etc.!$G$5,2,IF(InjurySurveillance!C109=Etc.!$G$6,1,"")))</f>
        <v/>
      </c>
      <c r="G109" s="19">
        <f t="shared" si="60"/>
        <v>0</v>
      </c>
      <c r="H109" s="20">
        <f t="shared" si="61"/>
        <v>9</v>
      </c>
      <c r="K109" s="40"/>
    </row>
    <row r="110" spans="1:11" s="35" customFormat="1" ht="15" customHeight="1" thickBot="1" x14ac:dyDescent="0.3">
      <c r="A110" s="32"/>
      <c r="B110" s="56"/>
      <c r="C110" s="34"/>
      <c r="E110" s="32"/>
      <c r="F110" s="32"/>
      <c r="G110" s="32">
        <f>SUM(G108:G109)</f>
        <v>0</v>
      </c>
      <c r="H110" s="32">
        <f>SUM(H108:H109)</f>
        <v>15</v>
      </c>
      <c r="J110" s="35">
        <f>G110/H110</f>
        <v>0</v>
      </c>
      <c r="K110" s="39">
        <f>COUNTBLANK(C108:C109)</f>
        <v>2</v>
      </c>
    </row>
    <row r="111" spans="1:11" ht="15.75" thickTop="1" x14ac:dyDescent="0.25">
      <c r="A111" s="6"/>
    </row>
    <row r="112" spans="1:11" x14ac:dyDescent="0.25">
      <c r="A112" s="6"/>
    </row>
    <row r="113" spans="6:11" ht="15.75" thickBot="1" x14ac:dyDescent="0.3"/>
    <row r="114" spans="6:11" ht="16.5" thickTop="1" thickBot="1" x14ac:dyDescent="0.3">
      <c r="F114" s="23" t="s">
        <v>140</v>
      </c>
      <c r="G114" s="16">
        <f>SUM(G9,G13,G15,G17,G22,G36,G40,G42,G45,G49,G51,G54,G56,G58,G71,G75,G78,G80,G83,G95,G99,G101,G103,G107,G110)</f>
        <v>0</v>
      </c>
      <c r="H114" s="16">
        <f>SUM(H9,H13,H15,H17,H22,H36,H40,H42,H45,H49,H51,H54,H56,H58,H71,H75,H78,H80,H83,H95,H99,H101,H103,H107,H110)</f>
        <v>657</v>
      </c>
      <c r="J114" s="22">
        <f>G114/H114</f>
        <v>0</v>
      </c>
      <c r="K114" s="67">
        <f>SUM(K9,K13,K15,K17,K22,K36,K40,K42,K45,K49,K51,K54,K56,K58,K71,K75,K78,K80,K83,K95,K99,K101,K103,K107,K110)</f>
        <v>80</v>
      </c>
    </row>
    <row r="115" spans="6:11" ht="15.75" thickTop="1" x14ac:dyDescent="0.25"/>
  </sheetData>
  <sheetProtection algorithmName="SHA-512" hashValue="b5cZSPawLDGOHAcHzoaAzil/NHBqeBSHX/VkyhpcUG/6lvtNwWAzoRs6+i4q1TDlkcmv26L94BVfdTgN3WPogQ==" saltValue="WvCRIBiFp1vcZN/dBsPA1Q==" spinCount="100000" sheet="1" objects="1" scenarios="1"/>
  <mergeCells count="3">
    <mergeCell ref="A1:C1"/>
    <mergeCell ref="A2:C2"/>
    <mergeCell ref="A3:C3"/>
  </mergeCells>
  <conditionalFormatting sqref="C10:C12 C14 C6:C8 C16">
    <cfRule type="cellIs" dxfId="22" priority="31" operator="lessThan">
      <formula>""""""</formula>
    </cfRule>
  </conditionalFormatting>
  <conditionalFormatting sqref="C18:C21">
    <cfRule type="cellIs" dxfId="21" priority="26" operator="lessThan">
      <formula>""""""</formula>
    </cfRule>
  </conditionalFormatting>
  <conditionalFormatting sqref="C23:C35">
    <cfRule type="cellIs" dxfId="20" priority="25" operator="lessThan">
      <formula>""""""</formula>
    </cfRule>
  </conditionalFormatting>
  <conditionalFormatting sqref="C37:C39">
    <cfRule type="cellIs" dxfId="19" priority="24" operator="lessThan">
      <formula>""""""</formula>
    </cfRule>
  </conditionalFormatting>
  <conditionalFormatting sqref="C41">
    <cfRule type="cellIs" dxfId="18" priority="23" operator="lessThan">
      <formula>""""""</formula>
    </cfRule>
  </conditionalFormatting>
  <conditionalFormatting sqref="C43:C44">
    <cfRule type="cellIs" dxfId="17" priority="22" operator="lessThan">
      <formula>""""""</formula>
    </cfRule>
  </conditionalFormatting>
  <conditionalFormatting sqref="C46:C48">
    <cfRule type="cellIs" dxfId="16" priority="21" operator="lessThan">
      <formula>""""""</formula>
    </cfRule>
  </conditionalFormatting>
  <conditionalFormatting sqref="C50">
    <cfRule type="cellIs" dxfId="15" priority="20" operator="lessThan">
      <formula>""""""</formula>
    </cfRule>
  </conditionalFormatting>
  <conditionalFormatting sqref="C52:C53">
    <cfRule type="cellIs" dxfId="14" priority="18" operator="lessThan">
      <formula>""""""</formula>
    </cfRule>
  </conditionalFormatting>
  <conditionalFormatting sqref="C55">
    <cfRule type="cellIs" dxfId="13" priority="17" operator="lessThan">
      <formula>""""""</formula>
    </cfRule>
  </conditionalFormatting>
  <conditionalFormatting sqref="C57">
    <cfRule type="cellIs" dxfId="12" priority="16" operator="lessThan">
      <formula>""""""</formula>
    </cfRule>
  </conditionalFormatting>
  <conditionalFormatting sqref="C59:C70">
    <cfRule type="cellIs" dxfId="11" priority="15" operator="lessThan">
      <formula>""""""</formula>
    </cfRule>
  </conditionalFormatting>
  <conditionalFormatting sqref="C72:C74">
    <cfRule type="cellIs" dxfId="10" priority="14" operator="lessThan">
      <formula>""""""</formula>
    </cfRule>
  </conditionalFormatting>
  <conditionalFormatting sqref="C76:C77">
    <cfRule type="cellIs" dxfId="9" priority="13" operator="lessThan">
      <formula>""""""</formula>
    </cfRule>
  </conditionalFormatting>
  <conditionalFormatting sqref="C79">
    <cfRule type="cellIs" dxfId="8" priority="12" operator="lessThan">
      <formula>""""""</formula>
    </cfRule>
  </conditionalFormatting>
  <conditionalFormatting sqref="C81:C82">
    <cfRule type="cellIs" dxfId="7" priority="11" operator="lessThan">
      <formula>""""""</formula>
    </cfRule>
  </conditionalFormatting>
  <conditionalFormatting sqref="C84:C94">
    <cfRule type="cellIs" dxfId="6" priority="10" operator="lessThan">
      <formula>""""""</formula>
    </cfRule>
  </conditionalFormatting>
  <conditionalFormatting sqref="C96:C98">
    <cfRule type="cellIs" dxfId="5" priority="9" operator="lessThan">
      <formula>""""""</formula>
    </cfRule>
  </conditionalFormatting>
  <conditionalFormatting sqref="C100">
    <cfRule type="cellIs" dxfId="4" priority="8" operator="lessThan">
      <formula>""""""</formula>
    </cfRule>
  </conditionalFormatting>
  <conditionalFormatting sqref="C102">
    <cfRule type="cellIs" dxfId="3" priority="7" operator="lessThan">
      <formula>""""""</formula>
    </cfRule>
  </conditionalFormatting>
  <conditionalFormatting sqref="C104:C106">
    <cfRule type="cellIs" dxfId="2" priority="6" operator="lessThan">
      <formula>""""""</formula>
    </cfRule>
  </conditionalFormatting>
  <conditionalFormatting sqref="C108:C109">
    <cfRule type="cellIs" dxfId="1" priority="5" operator="lessThan">
      <formul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C5:C110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K19"/>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customWidth="1"/>
    <col min="4" max="11" width="0" hidden="1" customWidth="1"/>
  </cols>
  <sheetData>
    <row r="1" spans="1:11" ht="23.25" x14ac:dyDescent="0.35">
      <c r="A1" s="99" t="s">
        <v>429</v>
      </c>
      <c r="B1" s="99"/>
      <c r="C1" s="99"/>
    </row>
    <row r="2" spans="1:11" s="3" customFormat="1" ht="110.1" customHeight="1" x14ac:dyDescent="0.25">
      <c r="A2" s="100" t="s">
        <v>440</v>
      </c>
      <c r="B2" s="100"/>
      <c r="C2" s="100"/>
    </row>
    <row r="3" spans="1:11" ht="20.100000000000001" customHeight="1" x14ac:dyDescent="0.25">
      <c r="A3" s="101" t="str">
        <f>IF(K18=0,"You have answered all the questions in this section. Please proceed to the next tab.",CONCATENATE("You have answered ",SUM(COUNT(A6:A17)-K18)," question(s) in this section. There are ",K18," questions remaining."))</f>
        <v>You have answered 0 question(s) in this section. There are 12 questions remaining.</v>
      </c>
      <c r="B3" s="101"/>
      <c r="C3" s="101"/>
    </row>
    <row r="4" spans="1:11" ht="22.5" x14ac:dyDescent="0.35">
      <c r="A4" s="63" t="s">
        <v>18</v>
      </c>
      <c r="B4" s="64" t="s">
        <v>429</v>
      </c>
      <c r="C4" s="65" t="s">
        <v>441</v>
      </c>
      <c r="E4" s="17" t="s">
        <v>44</v>
      </c>
      <c r="F4" s="17" t="s">
        <v>100</v>
      </c>
      <c r="G4" s="17" t="s">
        <v>42</v>
      </c>
      <c r="H4" s="17" t="s">
        <v>43</v>
      </c>
    </row>
    <row r="5" spans="1:11" s="35" customFormat="1" ht="15" customHeight="1" thickBot="1" x14ac:dyDescent="0.3">
      <c r="A5" s="32"/>
      <c r="B5" s="56"/>
      <c r="C5" s="34"/>
      <c r="E5" s="32"/>
      <c r="F5" s="32"/>
      <c r="G5" s="32"/>
      <c r="H5" s="32"/>
      <c r="K5" s="39"/>
    </row>
    <row r="6" spans="1:11" s="2" customFormat="1" ht="35.1" customHeight="1" thickTop="1" x14ac:dyDescent="0.25">
      <c r="A6" s="6">
        <v>317</v>
      </c>
      <c r="B6" s="8" t="s">
        <v>414</v>
      </c>
      <c r="C6" s="13"/>
      <c r="E6" s="18">
        <v>3</v>
      </c>
      <c r="F6" s="19" t="str">
        <f>IF(C6=Etc.!$G$4,3,IF(C6=Etc.!$G$5,2,IF(C6=Etc.!$G$6,1,"")))</f>
        <v/>
      </c>
      <c r="G6" s="19">
        <f t="shared" ref="G6" si="0">IF(F6=3,F6*E6,IF(F6=2,F6*E6,IF(F6=1,F6*E6,0)))</f>
        <v>0</v>
      </c>
      <c r="H6" s="20">
        <f t="shared" ref="H6" si="1">E6*3</f>
        <v>9</v>
      </c>
      <c r="K6" s="40"/>
    </row>
    <row r="7" spans="1:11" s="2" customFormat="1" ht="35.1" customHeight="1" x14ac:dyDescent="0.25">
      <c r="A7" s="6">
        <v>318</v>
      </c>
      <c r="B7" s="8" t="s">
        <v>415</v>
      </c>
      <c r="C7" s="13"/>
      <c r="E7" s="18">
        <v>2</v>
      </c>
      <c r="F7" s="19" t="str">
        <f>IF(C7=Etc.!$G$4,3,IF(C7=Etc.!$G$5,2,IF(C7=Etc.!$G$6,1,"")))</f>
        <v/>
      </c>
      <c r="G7" s="19">
        <f t="shared" ref="G7:G8" si="2">IF(F7=3,F7*E7,IF(F7=2,F7*E7,IF(F7=1,F7*E7,0)))</f>
        <v>0</v>
      </c>
      <c r="H7" s="20">
        <f t="shared" ref="H7:H8" si="3">E7*3</f>
        <v>6</v>
      </c>
      <c r="K7" s="40"/>
    </row>
    <row r="8" spans="1:11" s="2" customFormat="1" ht="35.1" customHeight="1" x14ac:dyDescent="0.25">
      <c r="A8" s="6">
        <v>319</v>
      </c>
      <c r="B8" s="8" t="s">
        <v>416</v>
      </c>
      <c r="C8" s="13"/>
      <c r="E8" s="18">
        <v>2</v>
      </c>
      <c r="F8" s="19" t="str">
        <f>IF(C8=Etc.!$G$4,3,IF(C8=Etc.!$G$5,2,IF(C8=Etc.!$G$6,1,"")))</f>
        <v/>
      </c>
      <c r="G8" s="19">
        <f t="shared" si="2"/>
        <v>0</v>
      </c>
      <c r="H8" s="20">
        <f t="shared" si="3"/>
        <v>6</v>
      </c>
      <c r="K8" s="40"/>
    </row>
    <row r="9" spans="1:11" s="2" customFormat="1" ht="35.1" customHeight="1" x14ac:dyDescent="0.25">
      <c r="A9" s="6">
        <v>320</v>
      </c>
      <c r="B9" s="8" t="s">
        <v>417</v>
      </c>
      <c r="C9" s="13"/>
      <c r="E9" s="18">
        <v>3</v>
      </c>
      <c r="F9" s="19" t="str">
        <f>IF(C9=Etc.!$G$4,3,IF(C9=Etc.!$G$5,2,IF(C9=Etc.!$G$6,1,"")))</f>
        <v/>
      </c>
      <c r="G9" s="19">
        <f t="shared" ref="G9:G17" si="4">IF(F9=3,F9*E9,IF(F9=2,F9*E9,IF(F9=1,F9*E9,0)))</f>
        <v>0</v>
      </c>
      <c r="H9" s="20">
        <f t="shared" ref="H9:H17" si="5">E9*3</f>
        <v>9</v>
      </c>
      <c r="K9" s="40"/>
    </row>
    <row r="10" spans="1:11" s="2" customFormat="1" ht="35.1" customHeight="1" x14ac:dyDescent="0.25">
      <c r="A10" s="6">
        <v>321</v>
      </c>
      <c r="B10" s="8" t="s">
        <v>418</v>
      </c>
      <c r="C10" s="13"/>
      <c r="E10" s="18">
        <v>3</v>
      </c>
      <c r="F10" s="19" t="str">
        <f>IF(C10=Etc.!$G$4,3,IF(C10=Etc.!$G$5,2,IF(C10=Etc.!$G$6,1,"")))</f>
        <v/>
      </c>
      <c r="G10" s="19">
        <f t="shared" si="4"/>
        <v>0</v>
      </c>
      <c r="H10" s="20">
        <f t="shared" si="5"/>
        <v>9</v>
      </c>
      <c r="K10" s="40"/>
    </row>
    <row r="11" spans="1:11" s="2" customFormat="1" ht="35.1" customHeight="1" x14ac:dyDescent="0.25">
      <c r="A11" s="6">
        <v>322</v>
      </c>
      <c r="B11" s="8" t="s">
        <v>419</v>
      </c>
      <c r="C11" s="13"/>
      <c r="E11" s="18">
        <v>3</v>
      </c>
      <c r="F11" s="19" t="str">
        <f>IF(C11=Etc.!$G$4,3,IF(C11=Etc.!$G$5,2,IF(C11=Etc.!$G$6,1,"")))</f>
        <v/>
      </c>
      <c r="G11" s="19">
        <f t="shared" si="4"/>
        <v>0</v>
      </c>
      <c r="H11" s="20">
        <f t="shared" si="5"/>
        <v>9</v>
      </c>
      <c r="K11" s="40"/>
    </row>
    <row r="12" spans="1:11" s="2" customFormat="1" ht="35.1" customHeight="1" x14ac:dyDescent="0.25">
      <c r="A12" s="6">
        <v>323</v>
      </c>
      <c r="B12" s="8" t="s">
        <v>420</v>
      </c>
      <c r="C12" s="13"/>
      <c r="E12" s="18">
        <v>3</v>
      </c>
      <c r="F12" s="19" t="str">
        <f>IF(C12=Etc.!$G$4,3,IF(C12=Etc.!$G$5,2,IF(C12=Etc.!$G$6,1,"")))</f>
        <v/>
      </c>
      <c r="G12" s="19">
        <f t="shared" si="4"/>
        <v>0</v>
      </c>
      <c r="H12" s="20">
        <f t="shared" si="5"/>
        <v>9</v>
      </c>
      <c r="K12" s="40"/>
    </row>
    <row r="13" spans="1:11" s="2" customFormat="1" ht="35.1" customHeight="1" x14ac:dyDescent="0.25">
      <c r="A13" s="6">
        <v>324</v>
      </c>
      <c r="B13" s="8" t="s">
        <v>421</v>
      </c>
      <c r="C13" s="13"/>
      <c r="E13" s="18">
        <v>3</v>
      </c>
      <c r="F13" s="19" t="str">
        <f>IF(C13=Etc.!$G$4,3,IF(C13=Etc.!$G$5,2,IF(C13=Etc.!$G$6,1,"")))</f>
        <v/>
      </c>
      <c r="G13" s="19">
        <f t="shared" si="4"/>
        <v>0</v>
      </c>
      <c r="H13" s="20">
        <f t="shared" si="5"/>
        <v>9</v>
      </c>
      <c r="K13" s="40"/>
    </row>
    <row r="14" spans="1:11" s="2" customFormat="1" ht="35.1" customHeight="1" x14ac:dyDescent="0.25">
      <c r="A14" s="6">
        <v>325</v>
      </c>
      <c r="B14" s="8" t="s">
        <v>422</v>
      </c>
      <c r="C14" s="13"/>
      <c r="E14" s="18">
        <v>2</v>
      </c>
      <c r="F14" s="19" t="str">
        <f>IF(C14=Etc.!$G$4,3,IF(C14=Etc.!$G$5,2,IF(C14=Etc.!$G$6,1,"")))</f>
        <v/>
      </c>
      <c r="G14" s="19">
        <f t="shared" si="4"/>
        <v>0</v>
      </c>
      <c r="H14" s="20">
        <f t="shared" si="5"/>
        <v>6</v>
      </c>
      <c r="K14" s="40"/>
    </row>
    <row r="15" spans="1:11" s="2" customFormat="1" ht="35.1" customHeight="1" x14ac:dyDescent="0.25">
      <c r="A15" s="6">
        <v>326</v>
      </c>
      <c r="B15" s="8" t="s">
        <v>423</v>
      </c>
      <c r="C15" s="13"/>
      <c r="E15" s="18">
        <v>2</v>
      </c>
      <c r="F15" s="19" t="str">
        <f>IF(C15=Etc.!$G$4,3,IF(C15=Etc.!$G$5,2,IF(C15=Etc.!$G$6,1,"")))</f>
        <v/>
      </c>
      <c r="G15" s="19">
        <f t="shared" si="4"/>
        <v>0</v>
      </c>
      <c r="H15" s="20">
        <f t="shared" si="5"/>
        <v>6</v>
      </c>
      <c r="K15" s="40"/>
    </row>
    <row r="16" spans="1:11" s="2" customFormat="1" ht="35.1" customHeight="1" x14ac:dyDescent="0.25">
      <c r="A16" s="6">
        <v>327</v>
      </c>
      <c r="B16" s="8" t="s">
        <v>424</v>
      </c>
      <c r="C16" s="13"/>
      <c r="E16" s="18">
        <v>2</v>
      </c>
      <c r="F16" s="19" t="str">
        <f>IF(C16=Etc.!$G$4,3,IF(C16=Etc.!$G$5,2,IF(C16=Etc.!$G$6,1,"")))</f>
        <v/>
      </c>
      <c r="G16" s="19">
        <f t="shared" si="4"/>
        <v>0</v>
      </c>
      <c r="H16" s="20">
        <f t="shared" si="5"/>
        <v>6</v>
      </c>
      <c r="K16" s="40"/>
    </row>
    <row r="17" spans="1:11" s="2" customFormat="1" ht="35.1" customHeight="1" x14ac:dyDescent="0.25">
      <c r="A17" s="6">
        <v>328</v>
      </c>
      <c r="B17" s="8" t="s">
        <v>425</v>
      </c>
      <c r="C17" s="13"/>
      <c r="E17" s="18">
        <v>2</v>
      </c>
      <c r="F17" s="19" t="str">
        <f>IF(C17=Etc.!$G$4,3,IF(C17=Etc.!$G$5,2,IF(C17=Etc.!$G$6,1,"")))</f>
        <v/>
      </c>
      <c r="G17" s="19">
        <f t="shared" si="4"/>
        <v>0</v>
      </c>
      <c r="H17" s="20">
        <f t="shared" si="5"/>
        <v>6</v>
      </c>
      <c r="K17" s="40"/>
    </row>
    <row r="18" spans="1:11" s="35" customFormat="1" ht="15" customHeight="1" thickBot="1" x14ac:dyDescent="0.3">
      <c r="A18" s="32"/>
      <c r="B18" s="56"/>
      <c r="C18" s="34"/>
      <c r="E18" s="32"/>
      <c r="F18" s="32"/>
      <c r="G18" s="32">
        <f>SUM(G6:G17)</f>
        <v>0</v>
      </c>
      <c r="H18" s="32">
        <f>SUM(H6:H17)</f>
        <v>90</v>
      </c>
      <c r="J18" s="35">
        <f>G18/H18</f>
        <v>0</v>
      </c>
      <c r="K18" s="39">
        <f>COUNTBLANK(C6:C17)</f>
        <v>12</v>
      </c>
    </row>
    <row r="19" spans="1:11" ht="15.75" thickTop="1" x14ac:dyDescent="0.25"/>
  </sheetData>
  <sheetProtection algorithmName="SHA-512" hashValue="YyR5paK/euy0xyQLodXIQw9vig/6Zv4vMBteJpGMxCoLODn+MoLfMyULwnCRHQWhE8SyFLRVEv1TZPI6sYZSzQ==" saltValue="QR3Jtfhu+cUCfGlPodf93Q==" spinCount="100000" sheet="1" objects="1" scenarios="1"/>
  <mergeCells count="3">
    <mergeCell ref="A1:C1"/>
    <mergeCell ref="A2:C2"/>
    <mergeCell ref="A3:C3"/>
  </mergeCells>
  <conditionalFormatting sqref="C6:C17">
    <cfRule type="cellIs" dxfId="0" priority="1" operator="lessThan">
      <formul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5"/>
  <sheetViews>
    <sheetView zoomScaleNormal="100" workbookViewId="0">
      <selection activeCell="G7" sqref="G7"/>
    </sheetView>
  </sheetViews>
  <sheetFormatPr defaultRowHeight="15" x14ac:dyDescent="0.25"/>
  <cols>
    <col min="2" max="2" width="28" bestFit="1" customWidth="1"/>
    <col min="3" max="3" width="39.85546875" bestFit="1" customWidth="1"/>
    <col min="4" max="4" width="12.7109375" bestFit="1" customWidth="1"/>
    <col min="7" max="7" width="34.7109375" bestFit="1" customWidth="1"/>
  </cols>
  <sheetData>
    <row r="2" spans="2:7" ht="18" thickBot="1" x14ac:dyDescent="0.35">
      <c r="B2" s="78" t="s">
        <v>2</v>
      </c>
      <c r="C2" s="78" t="s">
        <v>1</v>
      </c>
      <c r="D2" s="78" t="s">
        <v>42</v>
      </c>
      <c r="E2" s="78" t="s">
        <v>142</v>
      </c>
      <c r="G2" s="1" t="s">
        <v>0</v>
      </c>
    </row>
    <row r="3" spans="2:7" ht="75.75" thickTop="1" x14ac:dyDescent="0.25">
      <c r="B3" s="24"/>
      <c r="C3" s="25" t="s">
        <v>137</v>
      </c>
      <c r="D3" s="26">
        <f>TRCC!J22</f>
        <v>0</v>
      </c>
      <c r="E3">
        <f>IF(D3&lt;=AVERAGE(TRCC!$J$22,StrategicPlanning!$J$17,Crash!$J$63,Driver!$J$56,Vehicle!$J$51,Roadway!$J$49,CitationAdjudication!$J$65,InjurySurveillance!$J$114,'DataUse&amp;Integration'!$J$18),1,0)</f>
        <v>1</v>
      </c>
    </row>
    <row r="4" spans="2:7" x14ac:dyDescent="0.25">
      <c r="G4" t="s">
        <v>442</v>
      </c>
    </row>
    <row r="5" spans="2:7" x14ac:dyDescent="0.25">
      <c r="G5" t="s">
        <v>443</v>
      </c>
    </row>
    <row r="6" spans="2:7" ht="18" thickBot="1" x14ac:dyDescent="0.35">
      <c r="B6" s="78" t="s">
        <v>2</v>
      </c>
      <c r="C6" s="78" t="s">
        <v>35</v>
      </c>
      <c r="D6" s="78" t="s">
        <v>42</v>
      </c>
      <c r="E6" s="78" t="s">
        <v>142</v>
      </c>
      <c r="G6" t="s">
        <v>444</v>
      </c>
    </row>
    <row r="7" spans="2:7" ht="60.75" thickTop="1" x14ac:dyDescent="0.25">
      <c r="B7" s="24"/>
      <c r="C7" s="25" t="s">
        <v>138</v>
      </c>
      <c r="D7" s="26">
        <f>StrategicPlanning!J17</f>
        <v>0</v>
      </c>
      <c r="E7">
        <f>IF(D7&lt;=AVERAGE(TRCC!$J$22,StrategicPlanning!$J$17,Crash!$J$63,Driver!$J$56,Vehicle!$J$51,Roadway!$J$49,CitationAdjudication!$J$65,InjurySurveillance!$J$114,'DataUse&amp;Integration'!$J$18),1,0)</f>
        <v>1</v>
      </c>
    </row>
    <row r="10" spans="2:7" ht="18" thickBot="1" x14ac:dyDescent="0.35">
      <c r="B10" s="77" t="s">
        <v>2</v>
      </c>
      <c r="C10" s="77" t="s">
        <v>34</v>
      </c>
      <c r="D10" s="77" t="s">
        <v>42</v>
      </c>
      <c r="E10" s="77" t="s">
        <v>142</v>
      </c>
    </row>
    <row r="11" spans="2:7" ht="60.75" thickTop="1" x14ac:dyDescent="0.25">
      <c r="B11" s="24" t="s">
        <v>36</v>
      </c>
      <c r="C11" s="25" t="s">
        <v>101</v>
      </c>
      <c r="D11" s="26">
        <f>Crash!J17</f>
        <v>0</v>
      </c>
      <c r="E11">
        <f>IF(D11&lt;=Crash!$J$63,1,0)</f>
        <v>1</v>
      </c>
    </row>
    <row r="12" spans="2:7" ht="60" x14ac:dyDescent="0.25">
      <c r="B12" s="24" t="s">
        <v>37</v>
      </c>
      <c r="C12" s="25" t="s">
        <v>107</v>
      </c>
      <c r="D12" s="26">
        <f>Crash!J20</f>
        <v>0</v>
      </c>
      <c r="E12">
        <f>IF(D12&lt;=Crash!$J$63,1,0)</f>
        <v>1</v>
      </c>
    </row>
    <row r="13" spans="2:7" ht="60" x14ac:dyDescent="0.25">
      <c r="B13" s="24" t="s">
        <v>38</v>
      </c>
      <c r="C13" s="25" t="s">
        <v>113</v>
      </c>
      <c r="D13" s="26">
        <f>Crash!J25</f>
        <v>0</v>
      </c>
      <c r="E13">
        <f>IF(D13&lt;=Crash!$J$63,1,0)</f>
        <v>1</v>
      </c>
    </row>
    <row r="14" spans="2:7" ht="60" x14ac:dyDescent="0.25">
      <c r="B14" s="24" t="s">
        <v>39</v>
      </c>
      <c r="C14" s="25" t="s">
        <v>119</v>
      </c>
      <c r="D14" s="26">
        <f>Crash!J34</f>
        <v>0</v>
      </c>
      <c r="E14">
        <f>IF(D14&lt;=Crash!$J$63,1,0)</f>
        <v>1</v>
      </c>
    </row>
    <row r="15" spans="2:7" ht="60" x14ac:dyDescent="0.25">
      <c r="B15" s="24" t="s">
        <v>40</v>
      </c>
      <c r="C15" s="25" t="s">
        <v>125</v>
      </c>
      <c r="D15" s="26">
        <f>Crash!J40</f>
        <v>0</v>
      </c>
      <c r="E15">
        <f>IF(D15&lt;=Crash!$J$63,1,0)</f>
        <v>1</v>
      </c>
    </row>
    <row r="16" spans="2:7" ht="60" x14ac:dyDescent="0.25">
      <c r="B16" s="24" t="s">
        <v>41</v>
      </c>
      <c r="C16" s="25" t="s">
        <v>131</v>
      </c>
      <c r="D16" s="26">
        <f>Crash!J59</f>
        <v>0</v>
      </c>
      <c r="E16">
        <f>IF(D16&lt;=Crash!$J$63,1,0)</f>
        <v>1</v>
      </c>
    </row>
    <row r="19" spans="2:5" ht="18" thickBot="1" x14ac:dyDescent="0.35">
      <c r="B19" s="76" t="s">
        <v>2</v>
      </c>
      <c r="C19" s="76" t="s">
        <v>143</v>
      </c>
      <c r="D19" s="76" t="s">
        <v>42</v>
      </c>
      <c r="E19" s="76" t="s">
        <v>142</v>
      </c>
    </row>
    <row r="20" spans="2:5" ht="60.75" thickTop="1" x14ac:dyDescent="0.25">
      <c r="B20" s="24" t="s">
        <v>36</v>
      </c>
      <c r="C20" s="25" t="s">
        <v>103</v>
      </c>
      <c r="D20" s="26">
        <f>Driver!J9</f>
        <v>0</v>
      </c>
      <c r="E20">
        <f>IF(D20&lt;=Driver!$J$56,1,0)</f>
        <v>1</v>
      </c>
    </row>
    <row r="21" spans="2:5" ht="60" x14ac:dyDescent="0.25">
      <c r="B21" s="24" t="s">
        <v>37</v>
      </c>
      <c r="C21" s="25" t="s">
        <v>109</v>
      </c>
      <c r="D21" s="26">
        <f>Driver!J11</f>
        <v>0</v>
      </c>
      <c r="E21">
        <f>IF(D21&lt;=Driver!$J$56,1,0)</f>
        <v>1</v>
      </c>
    </row>
    <row r="22" spans="2:5" ht="60" x14ac:dyDescent="0.25">
      <c r="B22" s="24" t="s">
        <v>38</v>
      </c>
      <c r="C22" s="25" t="s">
        <v>115</v>
      </c>
      <c r="D22" s="26">
        <f>Driver!J16</f>
        <v>0</v>
      </c>
      <c r="E22">
        <f>IF(D22&lt;=Driver!$J$56,1,0)</f>
        <v>1</v>
      </c>
    </row>
    <row r="23" spans="2:5" ht="60" x14ac:dyDescent="0.25">
      <c r="B23" s="24" t="s">
        <v>39</v>
      </c>
      <c r="C23" s="25" t="s">
        <v>121</v>
      </c>
      <c r="D23" s="26">
        <f>Driver!J31</f>
        <v>0</v>
      </c>
      <c r="E23">
        <f>IF(D23&lt;=Driver!$J$56,1,0)</f>
        <v>1</v>
      </c>
    </row>
    <row r="24" spans="2:5" ht="60" x14ac:dyDescent="0.25">
      <c r="B24" s="24" t="s">
        <v>40</v>
      </c>
      <c r="C24" s="25" t="s">
        <v>127</v>
      </c>
      <c r="D24" s="26">
        <f>Driver!J37</f>
        <v>0</v>
      </c>
      <c r="E24">
        <f>IF(D24&lt;=Driver!$J$56,1,0)</f>
        <v>1</v>
      </c>
    </row>
    <row r="25" spans="2:5" ht="60" x14ac:dyDescent="0.25">
      <c r="B25" s="24" t="s">
        <v>41</v>
      </c>
      <c r="C25" s="25" t="s">
        <v>133</v>
      </c>
      <c r="D25" s="26">
        <f>Driver!J52</f>
        <v>0</v>
      </c>
      <c r="E25">
        <f>IF(D25&lt;=Driver!$J$56,1,0)</f>
        <v>1</v>
      </c>
    </row>
    <row r="28" spans="2:5" ht="18" thickBot="1" x14ac:dyDescent="0.35">
      <c r="B28" s="75" t="s">
        <v>2</v>
      </c>
      <c r="C28" s="75" t="s">
        <v>355</v>
      </c>
      <c r="D28" s="75" t="s">
        <v>42</v>
      </c>
      <c r="E28" s="75" t="s">
        <v>142</v>
      </c>
    </row>
    <row r="29" spans="2:5" ht="60.75" thickTop="1" x14ac:dyDescent="0.25">
      <c r="B29" s="24" t="s">
        <v>36</v>
      </c>
      <c r="C29" s="54" t="s">
        <v>102</v>
      </c>
      <c r="D29" s="26">
        <f>Vehicle!J9</f>
        <v>0</v>
      </c>
      <c r="E29">
        <f>IF(D29&lt;=Vehicle!$J$51,1,0)</f>
        <v>1</v>
      </c>
    </row>
    <row r="30" spans="2:5" ht="60" x14ac:dyDescent="0.25">
      <c r="B30" s="24" t="s">
        <v>37</v>
      </c>
      <c r="C30" s="54" t="s">
        <v>108</v>
      </c>
      <c r="D30" s="26">
        <f>Vehicle!J14</f>
        <v>0</v>
      </c>
      <c r="E30">
        <f>IF(D30&lt;=Vehicle!$J$51,1,0)</f>
        <v>1</v>
      </c>
    </row>
    <row r="31" spans="2:5" ht="60" x14ac:dyDescent="0.25">
      <c r="B31" s="24" t="s">
        <v>38</v>
      </c>
      <c r="C31" s="54" t="s">
        <v>114</v>
      </c>
      <c r="D31" s="26">
        <f>Vehicle!J18</f>
        <v>0</v>
      </c>
      <c r="E31">
        <f>IF(D31&lt;=Vehicle!$J$51,1,0)</f>
        <v>1</v>
      </c>
    </row>
    <row r="32" spans="2:5" ht="60" x14ac:dyDescent="0.25">
      <c r="B32" s="24" t="s">
        <v>39</v>
      </c>
      <c r="C32" s="54" t="s">
        <v>120</v>
      </c>
      <c r="D32" s="26">
        <f>Vehicle!J27</f>
        <v>0</v>
      </c>
      <c r="E32">
        <f>IF(D32&lt;=Vehicle!$J$51,1,0)</f>
        <v>1</v>
      </c>
    </row>
    <row r="33" spans="2:5" ht="60" x14ac:dyDescent="0.25">
      <c r="B33" s="24" t="s">
        <v>40</v>
      </c>
      <c r="C33" s="54" t="s">
        <v>126</v>
      </c>
      <c r="D33" s="26">
        <f>Vehicle!J31</f>
        <v>0</v>
      </c>
      <c r="E33">
        <f>IF(D33&lt;=Vehicle!$J$51,1,0)</f>
        <v>1</v>
      </c>
    </row>
    <row r="34" spans="2:5" ht="60" x14ac:dyDescent="0.25">
      <c r="B34" s="24" t="s">
        <v>41</v>
      </c>
      <c r="C34" s="54" t="s">
        <v>132</v>
      </c>
      <c r="D34" s="26">
        <f>Vehicle!J47</f>
        <v>0</v>
      </c>
      <c r="E34">
        <f>IF(D34&lt;=Vehicle!$J$51,1,0)</f>
        <v>1</v>
      </c>
    </row>
    <row r="37" spans="2:5" ht="18" thickBot="1" x14ac:dyDescent="0.35">
      <c r="B37" s="74" t="s">
        <v>2</v>
      </c>
      <c r="C37" s="74" t="s">
        <v>426</v>
      </c>
      <c r="D37" s="74" t="s">
        <v>42</v>
      </c>
      <c r="E37" s="74" t="s">
        <v>142</v>
      </c>
    </row>
    <row r="38" spans="2:5" ht="60.75" thickTop="1" x14ac:dyDescent="0.25">
      <c r="B38" s="24" t="s">
        <v>36</v>
      </c>
      <c r="C38" s="54" t="s">
        <v>104</v>
      </c>
      <c r="D38" s="26">
        <f>Roadway!J11</f>
        <v>0</v>
      </c>
      <c r="E38">
        <f>IF(D38&lt;=Roadway!$J$49,1,0)</f>
        <v>1</v>
      </c>
    </row>
    <row r="39" spans="2:5" ht="60" x14ac:dyDescent="0.25">
      <c r="B39" s="24" t="s">
        <v>37</v>
      </c>
      <c r="C39" s="54" t="s">
        <v>110</v>
      </c>
      <c r="D39" s="26">
        <f>Roadway!J14</f>
        <v>0</v>
      </c>
      <c r="E39">
        <f>IF(D39&lt;=Roadway!$J$49,1,0)</f>
        <v>1</v>
      </c>
    </row>
    <row r="40" spans="2:5" ht="60" x14ac:dyDescent="0.25">
      <c r="B40" s="24" t="s">
        <v>38</v>
      </c>
      <c r="C40" s="54" t="s">
        <v>116</v>
      </c>
      <c r="D40" s="26">
        <f>Roadway!J19</f>
        <v>0</v>
      </c>
      <c r="E40">
        <f>IF(D40&lt;=Roadway!$J$49,1,0)</f>
        <v>1</v>
      </c>
    </row>
    <row r="41" spans="2:5" ht="60" x14ac:dyDescent="0.25">
      <c r="B41" s="24" t="s">
        <v>39</v>
      </c>
      <c r="C41" s="54" t="s">
        <v>122</v>
      </c>
      <c r="D41" s="26">
        <f>Roadway!J26</f>
        <v>0</v>
      </c>
      <c r="E41">
        <f>IF(D41&lt;=Roadway!$J$49,1,0)</f>
        <v>1</v>
      </c>
    </row>
    <row r="42" spans="2:5" ht="60" x14ac:dyDescent="0.25">
      <c r="B42" s="24" t="s">
        <v>40</v>
      </c>
      <c r="C42" s="54" t="s">
        <v>128</v>
      </c>
      <c r="D42" s="26">
        <f>Roadway!J32</f>
        <v>0</v>
      </c>
      <c r="E42">
        <f>IF(D42&lt;=Roadway!$J$49,1,0)</f>
        <v>1</v>
      </c>
    </row>
    <row r="43" spans="2:5" ht="60" x14ac:dyDescent="0.25">
      <c r="B43" s="24" t="s">
        <v>41</v>
      </c>
      <c r="C43" s="54" t="s">
        <v>134</v>
      </c>
      <c r="D43" s="26">
        <f>Roadway!J45</f>
        <v>0</v>
      </c>
      <c r="E43">
        <f>IF(D43&lt;=Roadway!$J$49,1,0)</f>
        <v>1</v>
      </c>
    </row>
    <row r="46" spans="2:5" ht="35.25" thickBot="1" x14ac:dyDescent="0.35">
      <c r="B46" s="72" t="s">
        <v>2</v>
      </c>
      <c r="C46" s="73" t="s">
        <v>427</v>
      </c>
      <c r="D46" s="72" t="s">
        <v>42</v>
      </c>
      <c r="E46" s="72" t="s">
        <v>142</v>
      </c>
    </row>
    <row r="47" spans="2:5" ht="75.75" thickTop="1" x14ac:dyDescent="0.25">
      <c r="B47" s="24" t="s">
        <v>36</v>
      </c>
      <c r="C47" s="21" t="s">
        <v>105</v>
      </c>
      <c r="D47" s="26">
        <f>CitationAdjudication!J13</f>
        <v>0</v>
      </c>
      <c r="E47">
        <f>IF(D47&lt;=CitationAdjudication!$J$65,1,0)</f>
        <v>1</v>
      </c>
    </row>
    <row r="48" spans="2:5" ht="75" x14ac:dyDescent="0.25">
      <c r="B48" s="24" t="s">
        <v>37</v>
      </c>
      <c r="C48" s="21" t="s">
        <v>111</v>
      </c>
      <c r="D48" s="26">
        <f>CitationAdjudication!J17</f>
        <v>0</v>
      </c>
      <c r="E48">
        <f>IF(D48&lt;=CitationAdjudication!$J$65,1,0)</f>
        <v>1</v>
      </c>
    </row>
    <row r="49" spans="2:5" ht="75" x14ac:dyDescent="0.25">
      <c r="B49" s="24" t="s">
        <v>38</v>
      </c>
      <c r="C49" s="21" t="s">
        <v>117</v>
      </c>
      <c r="D49" s="26">
        <f>CitationAdjudication!J25</f>
        <v>0</v>
      </c>
      <c r="E49">
        <f>IF(D49&lt;=CitationAdjudication!$J$65,1,0)</f>
        <v>1</v>
      </c>
    </row>
    <row r="50" spans="2:5" ht="75" x14ac:dyDescent="0.25">
      <c r="B50" s="24" t="s">
        <v>39</v>
      </c>
      <c r="C50" s="21" t="s">
        <v>123</v>
      </c>
      <c r="D50" s="26">
        <f>CitationAdjudication!J36</f>
        <v>0</v>
      </c>
      <c r="E50">
        <f>IF(D50&lt;=CitationAdjudication!$J$65,1,0)</f>
        <v>1</v>
      </c>
    </row>
    <row r="51" spans="2:5" ht="60" x14ac:dyDescent="0.25">
      <c r="B51" s="24" t="s">
        <v>40</v>
      </c>
      <c r="C51" s="21" t="s">
        <v>129</v>
      </c>
      <c r="D51" s="26">
        <f>CitationAdjudication!J43</f>
        <v>0</v>
      </c>
      <c r="E51">
        <f>IF(D51&lt;=CitationAdjudication!$J$65,1,0)</f>
        <v>1</v>
      </c>
    </row>
    <row r="52" spans="2:5" ht="75" x14ac:dyDescent="0.25">
      <c r="B52" s="24" t="s">
        <v>41</v>
      </c>
      <c r="C52" s="21" t="s">
        <v>135</v>
      </c>
      <c r="D52" s="26">
        <f>CitationAdjudication!J61</f>
        <v>0</v>
      </c>
      <c r="E52">
        <f>IF(D52&lt;=CitationAdjudication!$J$65,1,0)</f>
        <v>1</v>
      </c>
    </row>
    <row r="55" spans="2:5" ht="35.25" thickBot="1" x14ac:dyDescent="0.35">
      <c r="B55" s="79" t="s">
        <v>2</v>
      </c>
      <c r="C55" s="80" t="s">
        <v>428</v>
      </c>
      <c r="D55" s="79" t="s">
        <v>42</v>
      </c>
      <c r="E55" s="79" t="s">
        <v>142</v>
      </c>
    </row>
    <row r="56" spans="2:5" ht="60.75" thickTop="1" x14ac:dyDescent="0.25">
      <c r="B56" s="24" t="s">
        <v>36</v>
      </c>
      <c r="C56" s="21" t="s">
        <v>106</v>
      </c>
      <c r="D56" s="26">
        <f>SUM(InjurySurveillance!G13,InjurySurveillance!G40,InjurySurveillance!G49,InjurySurveillance!G75,InjurySurveillance!G99)/SUM(InjurySurveillance!H13,InjurySurveillance!H40,InjurySurveillance!H49,InjurySurveillance!H75,InjurySurveillance!H99)</f>
        <v>0</v>
      </c>
      <c r="E56">
        <f>IF(D56&lt;=InjurySurveillance!$J$114,1,0)</f>
        <v>1</v>
      </c>
    </row>
    <row r="57" spans="2:5" ht="60" x14ac:dyDescent="0.25">
      <c r="B57" s="24" t="s">
        <v>37</v>
      </c>
      <c r="C57" s="21" t="s">
        <v>112</v>
      </c>
      <c r="D57" s="26">
        <f>SUM(InjurySurveillance!G15,InjurySurveillance!G56,InjurySurveillance!G78)/SUM(InjurySurveillance!H78,InjurySurveillance!H56,InjurySurveillance!H15)</f>
        <v>0</v>
      </c>
      <c r="E57">
        <f>IF(D57&lt;=InjurySurveillance!$J$114,1,0)</f>
        <v>1</v>
      </c>
    </row>
    <row r="58" spans="2:5" ht="60" x14ac:dyDescent="0.25">
      <c r="B58" s="24" t="s">
        <v>38</v>
      </c>
      <c r="C58" s="21" t="s">
        <v>118</v>
      </c>
      <c r="D58" s="26">
        <f>SUM(InjurySurveillance!G17,InjurySurveillance!G42,InjurySurveillance!G51,InjurySurveillance!G80,InjurySurveillance!G101)/SUM(InjurySurveillance!H17,InjurySurveillance!H42,InjurySurveillance!H51,InjurySurveillance!H80,InjurySurveillance!H101)</f>
        <v>0</v>
      </c>
      <c r="E58">
        <f>IF(D58&lt;=InjurySurveillance!$J$114,1,0)</f>
        <v>1</v>
      </c>
    </row>
    <row r="59" spans="2:5" ht="60" x14ac:dyDescent="0.25">
      <c r="B59" s="24" t="s">
        <v>39</v>
      </c>
      <c r="C59" s="21" t="s">
        <v>124</v>
      </c>
      <c r="D59" s="26">
        <f>SUM(InjurySurveillance!G22,InjurySurveillance!G45,InjurySurveillance!G54,InjurySurveillance!G58,InjurySurveillance!G83,InjurySurveillance!G103)/SUM(InjurySurveillance!H22,InjurySurveillance!H45,InjurySurveillance!H54,InjurySurveillance!H58,InjurySurveillance!H83,InjurySurveillance!H103)</f>
        <v>0</v>
      </c>
      <c r="E59">
        <f>IF(D59&lt;=InjurySurveillance!$J$114,1,0)</f>
        <v>1</v>
      </c>
    </row>
    <row r="60" spans="2:5" ht="60" x14ac:dyDescent="0.25">
      <c r="B60" s="24" t="s">
        <v>40</v>
      </c>
      <c r="C60" s="21" t="s">
        <v>130</v>
      </c>
      <c r="D60" s="26">
        <f>InjurySurveillance!J110</f>
        <v>0</v>
      </c>
      <c r="E60">
        <f>IF(D60&lt;=InjurySurveillance!$J$114,1,0)</f>
        <v>1</v>
      </c>
    </row>
    <row r="61" spans="2:5" ht="75" x14ac:dyDescent="0.25">
      <c r="B61" s="24" t="s">
        <v>41</v>
      </c>
      <c r="C61" s="21" t="s">
        <v>136</v>
      </c>
      <c r="D61" s="26">
        <f>SUM(InjurySurveillance!G36,InjurySurveillance!G71,InjurySurveillance!G95,InjurySurveillance!G107)/SUM(InjurySurveillance!H36,InjurySurveillance!H71,InjurySurveillance!H95,InjurySurveillance!H107)</f>
        <v>0</v>
      </c>
      <c r="E61">
        <f>IF(D61&lt;=InjurySurveillance!$J$114,1,0)</f>
        <v>1</v>
      </c>
    </row>
    <row r="64" spans="2:5" ht="35.25" thickBot="1" x14ac:dyDescent="0.35">
      <c r="B64" s="78" t="s">
        <v>2</v>
      </c>
      <c r="C64" s="84" t="s">
        <v>430</v>
      </c>
      <c r="D64" s="78" t="s">
        <v>42</v>
      </c>
      <c r="E64" s="78" t="s">
        <v>142</v>
      </c>
    </row>
    <row r="65" spans="2:5" ht="60.75" thickTop="1" x14ac:dyDescent="0.25">
      <c r="B65" s="24"/>
      <c r="C65" s="54" t="s">
        <v>139</v>
      </c>
      <c r="D65" s="26">
        <f>'DataUse&amp;Integration'!$J$18</f>
        <v>0</v>
      </c>
      <c r="E65">
        <f>IF(D65&lt;=AVERAGE(TRCC!$J$22,StrategicPlanning!$J$17,Crash!$J$63,Driver!$J$56,Vehicle!$J$51,Roadway!$J$49,CitationAdjudication!$J$65,InjurySurveillance!$J$114,'DataUse&amp;Integration'!$J$18),1,0)</f>
        <v>1</v>
      </c>
    </row>
  </sheetData>
  <conditionalFormatting sqref="D11:D16">
    <cfRule type="dataBar" priority="10">
      <dataBar>
        <cfvo type="min"/>
        <cfvo type="max"/>
        <color rgb="FF008AEF"/>
      </dataBar>
      <extLst>
        <ext xmlns:x14="http://schemas.microsoft.com/office/spreadsheetml/2009/9/main" uri="{B025F937-C7B1-47D3-B67F-A62EFF666E3E}">
          <x14:id>{4E457E4A-78FD-44A4-A2E8-3C79E4F606BD}</x14:id>
        </ext>
      </extLst>
    </cfRule>
  </conditionalFormatting>
  <conditionalFormatting sqref="D20:D25">
    <cfRule type="dataBar" priority="8">
      <dataBar>
        <cfvo type="min"/>
        <cfvo type="max"/>
        <color rgb="FF008AEF"/>
      </dataBar>
      <extLst>
        <ext xmlns:x14="http://schemas.microsoft.com/office/spreadsheetml/2009/9/main" uri="{B025F937-C7B1-47D3-B67F-A62EFF666E3E}">
          <x14:id>{CAA2D378-F9DD-43D5-95B4-CBF33ED29510}</x14:id>
        </ext>
      </extLst>
    </cfRule>
  </conditionalFormatting>
  <conditionalFormatting sqref="D29:D34">
    <cfRule type="dataBar" priority="7">
      <dataBar>
        <cfvo type="min"/>
        <cfvo type="max"/>
        <color rgb="FF008AEF"/>
      </dataBar>
      <extLst>
        <ext xmlns:x14="http://schemas.microsoft.com/office/spreadsheetml/2009/9/main" uri="{B025F937-C7B1-47D3-B67F-A62EFF666E3E}">
          <x14:id>{14FF0C24-B364-4664-90E3-4F321CE9F370}</x14:id>
        </ext>
      </extLst>
    </cfRule>
  </conditionalFormatting>
  <conditionalFormatting sqref="D7">
    <cfRule type="dataBar" priority="6">
      <dataBar>
        <cfvo type="min"/>
        <cfvo type="max"/>
        <color rgb="FF008AEF"/>
      </dataBar>
      <extLst>
        <ext xmlns:x14="http://schemas.microsoft.com/office/spreadsheetml/2009/9/main" uri="{B025F937-C7B1-47D3-B67F-A62EFF666E3E}">
          <x14:id>{D6FE3ACA-FCE3-49F3-9EF0-FE729C577EDA}</x14:id>
        </ext>
      </extLst>
    </cfRule>
  </conditionalFormatting>
  <conditionalFormatting sqref="D3">
    <cfRule type="dataBar" priority="5">
      <dataBar>
        <cfvo type="min"/>
        <cfvo type="max"/>
        <color rgb="FF008AEF"/>
      </dataBar>
      <extLst>
        <ext xmlns:x14="http://schemas.microsoft.com/office/spreadsheetml/2009/9/main" uri="{B025F937-C7B1-47D3-B67F-A62EFF666E3E}">
          <x14:id>{483A8B63-7198-41A9-94E8-19AC8C3B99B6}</x14:id>
        </ext>
      </extLst>
    </cfRule>
  </conditionalFormatting>
  <conditionalFormatting sqref="D38:D43">
    <cfRule type="dataBar" priority="4">
      <dataBar>
        <cfvo type="min"/>
        <cfvo type="max"/>
        <color rgb="FF008AEF"/>
      </dataBar>
      <extLst>
        <ext xmlns:x14="http://schemas.microsoft.com/office/spreadsheetml/2009/9/main" uri="{B025F937-C7B1-47D3-B67F-A62EFF666E3E}">
          <x14:id>{3CD44094-6B2B-4D35-92B0-33C21C662B21}</x14:id>
        </ext>
      </extLst>
    </cfRule>
  </conditionalFormatting>
  <conditionalFormatting sqref="D47:D52">
    <cfRule type="dataBar" priority="3">
      <dataBar>
        <cfvo type="min"/>
        <cfvo type="max"/>
        <color rgb="FF008AEF"/>
      </dataBar>
      <extLst>
        <ext xmlns:x14="http://schemas.microsoft.com/office/spreadsheetml/2009/9/main" uri="{B025F937-C7B1-47D3-B67F-A62EFF666E3E}">
          <x14:id>{16582093-F46E-43D3-BE9D-C7DED19D28AF}</x14:id>
        </ext>
      </extLst>
    </cfRule>
  </conditionalFormatting>
  <conditionalFormatting sqref="D56:D61">
    <cfRule type="dataBar" priority="2">
      <dataBar>
        <cfvo type="min"/>
        <cfvo type="max"/>
        <color rgb="FF008AEF"/>
      </dataBar>
      <extLst>
        <ext xmlns:x14="http://schemas.microsoft.com/office/spreadsheetml/2009/9/main" uri="{B025F937-C7B1-47D3-B67F-A62EFF666E3E}">
          <x14:id>{3D1DBEA9-73AC-40E4-B901-E9F7D3400747}</x14:id>
        </ext>
      </extLst>
    </cfRule>
  </conditionalFormatting>
  <conditionalFormatting sqref="D65">
    <cfRule type="dataBar" priority="1">
      <dataBar>
        <cfvo type="min"/>
        <cfvo type="max"/>
        <color rgb="FF008AEF"/>
      </dataBar>
      <extLst>
        <ext xmlns:x14="http://schemas.microsoft.com/office/spreadsheetml/2009/9/main" uri="{B025F937-C7B1-47D3-B67F-A62EFF666E3E}">
          <x14:id>{53A32E7B-54DF-4010-BF7F-C5E64C403754}</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4E457E4A-78FD-44A4-A2E8-3C79E4F606BD}">
            <x14:dataBar minLength="0" maxLength="100" border="1" negativeBarBorderColorSameAsPositive="0">
              <x14:cfvo type="autoMin"/>
              <x14:cfvo type="autoMax"/>
              <x14:borderColor rgb="FF008AEF"/>
              <x14:negativeFillColor rgb="FFFF0000"/>
              <x14:negativeBorderColor rgb="FFFF0000"/>
              <x14:axisColor rgb="FF000000"/>
            </x14:dataBar>
          </x14:cfRule>
          <xm:sqref>D11:D16</xm:sqref>
        </x14:conditionalFormatting>
        <x14:conditionalFormatting xmlns:xm="http://schemas.microsoft.com/office/excel/2006/main">
          <x14:cfRule type="dataBar" id="{CAA2D378-F9DD-43D5-95B4-CBF33ED29510}">
            <x14:dataBar minLength="0" maxLength="100" border="1" negativeBarBorderColorSameAsPositive="0">
              <x14:cfvo type="autoMin"/>
              <x14:cfvo type="autoMax"/>
              <x14:borderColor rgb="FF008AEF"/>
              <x14:negativeFillColor rgb="FFFF0000"/>
              <x14:negativeBorderColor rgb="FFFF0000"/>
              <x14:axisColor rgb="FF000000"/>
            </x14:dataBar>
          </x14:cfRule>
          <xm:sqref>D20:D25</xm:sqref>
        </x14:conditionalFormatting>
        <x14:conditionalFormatting xmlns:xm="http://schemas.microsoft.com/office/excel/2006/main">
          <x14:cfRule type="dataBar" id="{14FF0C24-B364-4664-90E3-4F321CE9F370}">
            <x14:dataBar minLength="0" maxLength="100" border="1" negativeBarBorderColorSameAsPositive="0">
              <x14:cfvo type="autoMin"/>
              <x14:cfvo type="autoMax"/>
              <x14:borderColor rgb="FF008AEF"/>
              <x14:negativeFillColor rgb="FFFF0000"/>
              <x14:negativeBorderColor rgb="FFFF0000"/>
              <x14:axisColor rgb="FF000000"/>
            </x14:dataBar>
          </x14:cfRule>
          <xm:sqref>D29:D34</xm:sqref>
        </x14:conditionalFormatting>
        <x14:conditionalFormatting xmlns:xm="http://schemas.microsoft.com/office/excel/2006/main">
          <x14:cfRule type="dataBar" id="{D6FE3ACA-FCE3-49F3-9EF0-FE729C577EDA}">
            <x14:dataBar minLength="0" maxLength="100" border="1" negativeBarBorderColorSameAsPositive="0">
              <x14:cfvo type="autoMin"/>
              <x14:cfvo type="autoMax"/>
              <x14:borderColor rgb="FF008AEF"/>
              <x14:negativeFillColor rgb="FFFF0000"/>
              <x14:negativeBorderColor rgb="FFFF0000"/>
              <x14:axisColor rgb="FF000000"/>
            </x14:dataBar>
          </x14:cfRule>
          <xm:sqref>D7</xm:sqref>
        </x14:conditionalFormatting>
        <x14:conditionalFormatting xmlns:xm="http://schemas.microsoft.com/office/excel/2006/main">
          <x14:cfRule type="dataBar" id="{483A8B63-7198-41A9-94E8-19AC8C3B99B6}">
            <x14:dataBar minLength="0" maxLength="100" border="1" negativeBarBorderColorSameAsPositive="0">
              <x14:cfvo type="autoMin"/>
              <x14:cfvo type="autoMax"/>
              <x14:borderColor rgb="FF008AEF"/>
              <x14:negativeFillColor rgb="FFFF0000"/>
              <x14:negativeBorderColor rgb="FFFF0000"/>
              <x14:axisColor rgb="FF000000"/>
            </x14:dataBar>
          </x14:cfRule>
          <xm:sqref>D3</xm:sqref>
        </x14:conditionalFormatting>
        <x14:conditionalFormatting xmlns:xm="http://schemas.microsoft.com/office/excel/2006/main">
          <x14:cfRule type="dataBar" id="{3CD44094-6B2B-4D35-92B0-33C21C662B21}">
            <x14:dataBar minLength="0" maxLength="100" border="1" negativeBarBorderColorSameAsPositive="0">
              <x14:cfvo type="autoMin"/>
              <x14:cfvo type="autoMax"/>
              <x14:borderColor rgb="FF008AEF"/>
              <x14:negativeFillColor rgb="FFFF0000"/>
              <x14:negativeBorderColor rgb="FFFF0000"/>
              <x14:axisColor rgb="FF000000"/>
            </x14:dataBar>
          </x14:cfRule>
          <xm:sqref>D38:D43</xm:sqref>
        </x14:conditionalFormatting>
        <x14:conditionalFormatting xmlns:xm="http://schemas.microsoft.com/office/excel/2006/main">
          <x14:cfRule type="dataBar" id="{16582093-F46E-43D3-BE9D-C7DED19D28AF}">
            <x14:dataBar minLength="0" maxLength="100" border="1" negativeBarBorderColorSameAsPositive="0">
              <x14:cfvo type="autoMin"/>
              <x14:cfvo type="autoMax"/>
              <x14:borderColor rgb="FF008AEF"/>
              <x14:negativeFillColor rgb="FFFF0000"/>
              <x14:negativeBorderColor rgb="FFFF0000"/>
              <x14:axisColor rgb="FF000000"/>
            </x14:dataBar>
          </x14:cfRule>
          <xm:sqref>D47:D52</xm:sqref>
        </x14:conditionalFormatting>
        <x14:conditionalFormatting xmlns:xm="http://schemas.microsoft.com/office/excel/2006/main">
          <x14:cfRule type="dataBar" id="{3D1DBEA9-73AC-40E4-B901-E9F7D3400747}">
            <x14:dataBar minLength="0" maxLength="100" border="1" negativeBarBorderColorSameAsPositive="0">
              <x14:cfvo type="autoMin"/>
              <x14:cfvo type="autoMax"/>
              <x14:borderColor rgb="FF008AEF"/>
              <x14:negativeFillColor rgb="FFFF0000"/>
              <x14:negativeBorderColor rgb="FFFF0000"/>
              <x14:axisColor rgb="FF000000"/>
            </x14:dataBar>
          </x14:cfRule>
          <xm:sqref>D56:D61</xm:sqref>
        </x14:conditionalFormatting>
        <x14:conditionalFormatting xmlns:xm="http://schemas.microsoft.com/office/excel/2006/main">
          <x14:cfRule type="dataBar" id="{53A32E7B-54DF-4010-BF7F-C5E64C403754}">
            <x14:dataBar minLength="0" maxLength="100" border="1" negativeBarBorderColorSameAsPositive="0">
              <x14:cfvo type="autoMin"/>
              <x14:cfvo type="autoMax"/>
              <x14:borderColor rgb="FF008AEF"/>
              <x14:negativeFillColor rgb="FFFF0000"/>
              <x14:negativeBorderColor rgb="FFFF0000"/>
              <x14:axisColor rgb="FF000000"/>
            </x14:dataBar>
          </x14:cfRule>
          <xm:sqref>D65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D9FF"/>
  </sheetPr>
  <dimension ref="C2:L78"/>
  <sheetViews>
    <sheetView zoomScaleNormal="100" workbookViewId="0">
      <selection activeCell="A2" sqref="A2"/>
    </sheetView>
  </sheetViews>
  <sheetFormatPr defaultRowHeight="15" x14ac:dyDescent="0.25"/>
  <cols>
    <col min="2" max="2" width="2.7109375" customWidth="1"/>
  </cols>
  <sheetData>
    <row r="2" spans="3:12" s="2" customFormat="1" ht="30" customHeight="1" x14ac:dyDescent="0.25">
      <c r="C2" s="98" t="str">
        <f>CONCATENATE(INSTRUCTIONS!B2," Traffic Records Self-Assessent Worksheet for States")</f>
        <v>Enter State name here. Traffic Records Self-Assessent Worksheet for States</v>
      </c>
      <c r="D2" s="98"/>
      <c r="E2" s="98"/>
      <c r="F2" s="98"/>
      <c r="G2" s="98"/>
      <c r="H2" s="98"/>
      <c r="I2" s="98"/>
      <c r="J2" s="98"/>
      <c r="K2" s="98"/>
      <c r="L2" s="98"/>
    </row>
    <row r="3" spans="3:12" s="2" customFormat="1" ht="30" customHeight="1" x14ac:dyDescent="0.25">
      <c r="C3" s="98"/>
      <c r="D3" s="98"/>
      <c r="E3" s="98"/>
      <c r="F3" s="98"/>
      <c r="G3" s="98"/>
      <c r="H3" s="98"/>
      <c r="I3" s="98"/>
      <c r="J3" s="98"/>
      <c r="K3" s="98"/>
      <c r="L3" s="98"/>
    </row>
    <row r="6" spans="3:12" ht="19.5" x14ac:dyDescent="0.3">
      <c r="C6" s="97" t="s">
        <v>141</v>
      </c>
      <c r="D6" s="97"/>
      <c r="E6" s="97"/>
      <c r="F6" s="97"/>
      <c r="G6" s="97"/>
      <c r="H6" s="97"/>
    </row>
    <row r="7" spans="3:12" s="51" customFormat="1" ht="5.0999999999999996" customHeight="1" x14ac:dyDescent="0.25"/>
    <row r="8" spans="3:12" ht="35.1" customHeight="1" x14ac:dyDescent="0.25">
      <c r="C8" s="96" t="str">
        <f>IF(TRCC!$K$22&gt;0,"This assessment is incomplete. Please answer ALL questions to generate recommendations.",IF(Etc.!E3=1,Etc.!C3,"-"))</f>
        <v>This assessment is incomplete. Please answer ALL questions to generate recommendations.</v>
      </c>
      <c r="D8" s="96"/>
      <c r="E8" s="96"/>
      <c r="F8" s="96"/>
      <c r="G8" s="96"/>
      <c r="H8" s="96"/>
      <c r="I8" s="96"/>
      <c r="J8" s="96"/>
      <c r="K8" s="96"/>
      <c r="L8" s="96"/>
    </row>
    <row r="11" spans="3:12" ht="19.5" x14ac:dyDescent="0.3">
      <c r="C11" s="97" t="s">
        <v>35</v>
      </c>
      <c r="D11" s="97"/>
      <c r="E11" s="97"/>
      <c r="F11" s="97"/>
      <c r="G11" s="97"/>
      <c r="H11" s="97"/>
    </row>
    <row r="12" spans="3:12" s="51" customFormat="1" ht="5.0999999999999996" customHeight="1" x14ac:dyDescent="0.25"/>
    <row r="13" spans="3:12" ht="35.1" customHeight="1" x14ac:dyDescent="0.25">
      <c r="C13" s="96" t="str">
        <f>IF(StrategicPlanning!$K$17&gt;0,"This assessment is incomplete. Please answer ALL questions to generate recommendations.",IF(Etc.!E7=1,Etc.!C7,"-"))</f>
        <v>This assessment is incomplete. Please answer ALL questions to generate recommendations.</v>
      </c>
      <c r="D13" s="96"/>
      <c r="E13" s="96"/>
      <c r="F13" s="96"/>
      <c r="G13" s="96"/>
      <c r="H13" s="96"/>
      <c r="I13" s="96"/>
      <c r="J13" s="96"/>
      <c r="K13" s="96"/>
      <c r="L13" s="96"/>
    </row>
    <row r="16" spans="3:12" ht="19.5" x14ac:dyDescent="0.3">
      <c r="D16" s="97" t="s">
        <v>34</v>
      </c>
      <c r="E16" s="97"/>
      <c r="F16" s="97"/>
      <c r="G16" s="97"/>
      <c r="H16" s="97"/>
      <c r="I16" s="97"/>
    </row>
    <row r="17" spans="3:12" s="52" customFormat="1" ht="5.0999999999999996" customHeight="1" x14ac:dyDescent="0.25"/>
    <row r="18" spans="3:12" ht="35.1" customHeight="1" x14ac:dyDescent="0.25">
      <c r="C18" s="96" t="str">
        <f>IF(Crash!$K$63&gt;0,"This assessment is incomplete. Please answer ALL questions to generate recommendations.",IF(Etc.!E11=1,Etc.!C11,"-"))</f>
        <v>This assessment is incomplete. Please answer ALL questions to generate recommendations.</v>
      </c>
      <c r="D18" s="96"/>
      <c r="E18" s="96"/>
      <c r="F18" s="96"/>
      <c r="G18" s="96"/>
      <c r="H18" s="96"/>
      <c r="I18" s="96"/>
      <c r="J18" s="96"/>
      <c r="K18" s="96"/>
      <c r="L18" s="96"/>
    </row>
    <row r="19" spans="3:12" ht="35.1" customHeight="1" x14ac:dyDescent="0.25">
      <c r="C19" s="96" t="str">
        <f>IF(Crash!$K$63&gt;0,"This assessment is incomplete. Please answer ALL questions to generate recommendations.",IF(Etc.!E12=1,Etc.!C12,"-"))</f>
        <v>This assessment is incomplete. Please answer ALL questions to generate recommendations.</v>
      </c>
      <c r="D19" s="96"/>
      <c r="E19" s="96"/>
      <c r="F19" s="96"/>
      <c r="G19" s="96"/>
      <c r="H19" s="96"/>
      <c r="I19" s="96"/>
      <c r="J19" s="96"/>
      <c r="K19" s="96"/>
      <c r="L19" s="96"/>
    </row>
    <row r="20" spans="3:12" ht="35.1" customHeight="1" x14ac:dyDescent="0.25">
      <c r="C20" s="96" t="str">
        <f>IF(Crash!$K$63&gt;0,"This assessment is incomplete. Please answer ALL questions to generate recommendations.",IF(Etc.!E13=1,Etc.!C13,"-"))</f>
        <v>This assessment is incomplete. Please answer ALL questions to generate recommendations.</v>
      </c>
      <c r="D20" s="96"/>
      <c r="E20" s="96"/>
      <c r="F20" s="96"/>
      <c r="G20" s="96"/>
      <c r="H20" s="96"/>
      <c r="I20" s="96"/>
      <c r="J20" s="96"/>
      <c r="K20" s="96"/>
      <c r="L20" s="96"/>
    </row>
    <row r="21" spans="3:12" ht="35.1" customHeight="1" x14ac:dyDescent="0.25">
      <c r="C21" s="96" t="str">
        <f>IF(Crash!$K$63&gt;0,"This assessment is incomplete. Please answer ALL questions to generate recommendations.",IF(Etc.!E14=1,Etc.!C14,"-"))</f>
        <v>This assessment is incomplete. Please answer ALL questions to generate recommendations.</v>
      </c>
      <c r="D21" s="96"/>
      <c r="E21" s="96"/>
      <c r="F21" s="96"/>
      <c r="G21" s="96"/>
      <c r="H21" s="96"/>
      <c r="I21" s="96"/>
      <c r="J21" s="96"/>
      <c r="K21" s="96"/>
      <c r="L21" s="96"/>
    </row>
    <row r="22" spans="3:12" ht="35.1" customHeight="1" x14ac:dyDescent="0.25">
      <c r="C22" s="96" t="str">
        <f>IF(Crash!$K$63&gt;0,"This assessment is incomplete. Please answer ALL questions to generate recommendations.",IF(Etc.!E15=1,Etc.!C15,"-"))</f>
        <v>This assessment is incomplete. Please answer ALL questions to generate recommendations.</v>
      </c>
      <c r="D22" s="96"/>
      <c r="E22" s="96"/>
      <c r="F22" s="96"/>
      <c r="G22" s="96"/>
      <c r="H22" s="96"/>
      <c r="I22" s="96"/>
      <c r="J22" s="96"/>
      <c r="K22" s="96"/>
      <c r="L22" s="96"/>
    </row>
    <row r="23" spans="3:12" ht="35.1" customHeight="1" x14ac:dyDescent="0.25">
      <c r="C23" s="96" t="str">
        <f>IF(Crash!$K$63&gt;0,"This assessment is incomplete. Please answer ALL questions to generate recommendations.",IF(Etc.!E16=1,Etc.!C16,"-"))</f>
        <v>This assessment is incomplete. Please answer ALL questions to generate recommendations.</v>
      </c>
      <c r="D23" s="96"/>
      <c r="E23" s="96"/>
      <c r="F23" s="96"/>
      <c r="G23" s="96"/>
      <c r="H23" s="96"/>
      <c r="I23" s="96"/>
      <c r="J23" s="96"/>
      <c r="K23" s="96"/>
      <c r="L23" s="96"/>
    </row>
    <row r="26" spans="3:12" ht="19.5" x14ac:dyDescent="0.3">
      <c r="D26" s="97" t="s">
        <v>143</v>
      </c>
      <c r="E26" s="97"/>
      <c r="F26" s="97"/>
      <c r="G26" s="97"/>
      <c r="H26" s="97"/>
      <c r="I26" s="97"/>
    </row>
    <row r="27" spans="3:12" s="53" customFormat="1" ht="5.0999999999999996" customHeight="1" x14ac:dyDescent="0.25"/>
    <row r="28" spans="3:12" ht="35.1" customHeight="1" x14ac:dyDescent="0.25">
      <c r="C28" s="96" t="str">
        <f>IF(Driver!$K$56&gt;0,"This assessment is incomplete. Please answer ALL questions to generate recommendations.",IF(Etc.!E20=1,Etc.!C20,"-"))</f>
        <v>This assessment is incomplete. Please answer ALL questions to generate recommendations.</v>
      </c>
      <c r="D28" s="96"/>
      <c r="E28" s="96"/>
      <c r="F28" s="96"/>
      <c r="G28" s="96"/>
      <c r="H28" s="96"/>
      <c r="I28" s="96"/>
      <c r="J28" s="96"/>
      <c r="K28" s="96"/>
      <c r="L28" s="96"/>
    </row>
    <row r="29" spans="3:12" ht="35.1" customHeight="1" x14ac:dyDescent="0.25">
      <c r="C29" s="96" t="str">
        <f>IF(Driver!$K$56&gt;0,"This assessment is incomplete. Please answer ALL questions to generate recommendations.",IF(Etc.!E21=1,Etc.!C21,"-"))</f>
        <v>This assessment is incomplete. Please answer ALL questions to generate recommendations.</v>
      </c>
      <c r="D29" s="96"/>
      <c r="E29" s="96"/>
      <c r="F29" s="96"/>
      <c r="G29" s="96"/>
      <c r="H29" s="96"/>
      <c r="I29" s="96"/>
      <c r="J29" s="96"/>
      <c r="K29" s="96"/>
      <c r="L29" s="96"/>
    </row>
    <row r="30" spans="3:12" ht="35.1" customHeight="1" x14ac:dyDescent="0.25">
      <c r="C30" s="96" t="str">
        <f>IF(Driver!$K$56&gt;0,"This assessment is incomplete. Please answer ALL questions to generate recommendations.",IF(Etc.!E22=1,Etc.!C22,"-"))</f>
        <v>This assessment is incomplete. Please answer ALL questions to generate recommendations.</v>
      </c>
      <c r="D30" s="96"/>
      <c r="E30" s="96"/>
      <c r="F30" s="96"/>
      <c r="G30" s="96"/>
      <c r="H30" s="96"/>
      <c r="I30" s="96"/>
      <c r="J30" s="96"/>
      <c r="K30" s="96"/>
      <c r="L30" s="96"/>
    </row>
    <row r="31" spans="3:12" ht="35.1" customHeight="1" x14ac:dyDescent="0.25">
      <c r="C31" s="96" t="str">
        <f>IF(Driver!$K$56&gt;0,"This assessment is incomplete. Please answer ALL questions to generate recommendations.",IF(Etc.!E23=1,Etc.!C23,"-"))</f>
        <v>This assessment is incomplete. Please answer ALL questions to generate recommendations.</v>
      </c>
      <c r="D31" s="96"/>
      <c r="E31" s="96"/>
      <c r="F31" s="96"/>
      <c r="G31" s="96"/>
      <c r="H31" s="96"/>
      <c r="I31" s="96"/>
      <c r="J31" s="96"/>
      <c r="K31" s="96"/>
      <c r="L31" s="96"/>
    </row>
    <row r="32" spans="3:12" ht="35.1" customHeight="1" x14ac:dyDescent="0.25">
      <c r="C32" s="96" t="str">
        <f>IF(Driver!$K$56&gt;0,"This assessment is incomplete. Please answer ALL questions to generate recommendations.",IF(Etc.!E24=1,Etc.!C24,"-"))</f>
        <v>This assessment is incomplete. Please answer ALL questions to generate recommendations.</v>
      </c>
      <c r="D32" s="96"/>
      <c r="E32" s="96"/>
      <c r="F32" s="96"/>
      <c r="G32" s="96"/>
      <c r="H32" s="96"/>
      <c r="I32" s="96"/>
      <c r="J32" s="96"/>
      <c r="K32" s="96"/>
      <c r="L32" s="96"/>
    </row>
    <row r="33" spans="3:12" ht="35.1" customHeight="1" x14ac:dyDescent="0.25">
      <c r="C33" s="96" t="str">
        <f>IF(Driver!$K$56&gt;0,"This assessment is incomplete. Please answer ALL questions to generate recommendations.",IF(Etc.!E25=1,Etc.!C25,"-"))</f>
        <v>This assessment is incomplete. Please answer ALL questions to generate recommendations.</v>
      </c>
      <c r="D33" s="96"/>
      <c r="E33" s="96"/>
      <c r="F33" s="96"/>
      <c r="G33" s="96"/>
      <c r="H33" s="96"/>
      <c r="I33" s="96"/>
      <c r="J33" s="96"/>
      <c r="K33" s="96"/>
      <c r="L33" s="96"/>
    </row>
    <row r="36" spans="3:12" ht="19.5" x14ac:dyDescent="0.3">
      <c r="D36" s="97" t="s">
        <v>355</v>
      </c>
      <c r="E36" s="97"/>
      <c r="F36" s="97"/>
      <c r="G36" s="97"/>
      <c r="H36" s="97"/>
      <c r="I36" s="97"/>
    </row>
    <row r="37" spans="3:12" s="68" customFormat="1" ht="5.0999999999999996" customHeight="1" x14ac:dyDescent="0.25"/>
    <row r="38" spans="3:12" ht="35.1" customHeight="1" x14ac:dyDescent="0.25">
      <c r="C38" s="96" t="str">
        <f>IF(Vehicle!$K$51&gt;0,"This assessment is incomplete. Please answer ALL questions to generate recommendations.",IF(Etc.!E29=1,Etc.!C29,"-"))</f>
        <v>This assessment is incomplete. Please answer ALL questions to generate recommendations.</v>
      </c>
      <c r="D38" s="96"/>
      <c r="E38" s="96"/>
      <c r="F38" s="96"/>
      <c r="G38" s="96"/>
      <c r="H38" s="96"/>
      <c r="I38" s="96"/>
      <c r="J38" s="96"/>
      <c r="K38" s="96"/>
      <c r="L38" s="96"/>
    </row>
    <row r="39" spans="3:12" ht="35.1" customHeight="1" x14ac:dyDescent="0.25">
      <c r="C39" s="96" t="str">
        <f>IF(Vehicle!$K$51&gt;0,"This assessment is incomplete. Please answer ALL questions to generate recommendations.",IF(Etc.!E30=1,Etc.!C30,"-"))</f>
        <v>This assessment is incomplete. Please answer ALL questions to generate recommendations.</v>
      </c>
      <c r="D39" s="96"/>
      <c r="E39" s="96"/>
      <c r="F39" s="96"/>
      <c r="G39" s="96"/>
      <c r="H39" s="96"/>
      <c r="I39" s="96"/>
      <c r="J39" s="96"/>
      <c r="K39" s="96"/>
      <c r="L39" s="96"/>
    </row>
    <row r="40" spans="3:12" ht="35.1" customHeight="1" x14ac:dyDescent="0.25">
      <c r="C40" s="96" t="str">
        <f>IF(Vehicle!$K$51&gt;0,"This assessment is incomplete. Please answer ALL questions to generate recommendations.",IF(Etc.!E31=1,Etc.!C31,"-"))</f>
        <v>This assessment is incomplete. Please answer ALL questions to generate recommendations.</v>
      </c>
      <c r="D40" s="96"/>
      <c r="E40" s="96"/>
      <c r="F40" s="96"/>
      <c r="G40" s="96"/>
      <c r="H40" s="96"/>
      <c r="I40" s="96"/>
      <c r="J40" s="96"/>
      <c r="K40" s="96"/>
      <c r="L40" s="96"/>
    </row>
    <row r="41" spans="3:12" ht="35.1" customHeight="1" x14ac:dyDescent="0.25">
      <c r="C41" s="96" t="str">
        <f>IF(Vehicle!$K$51&gt;0,"This assessment is incomplete. Please answer ALL questions to generate recommendations.",IF(Etc.!E32=1,Etc.!C32,"-"))</f>
        <v>This assessment is incomplete. Please answer ALL questions to generate recommendations.</v>
      </c>
      <c r="D41" s="96"/>
      <c r="E41" s="96"/>
      <c r="F41" s="96"/>
      <c r="G41" s="96"/>
      <c r="H41" s="96"/>
      <c r="I41" s="96"/>
      <c r="J41" s="96"/>
      <c r="K41" s="96"/>
      <c r="L41" s="96"/>
    </row>
    <row r="42" spans="3:12" ht="35.1" customHeight="1" x14ac:dyDescent="0.25">
      <c r="C42" s="96" t="str">
        <f>IF(Vehicle!$K$51&gt;0,"This assessment is incomplete. Please answer ALL questions to generate recommendations.",IF(Etc.!E33=1,Etc.!C33,"-"))</f>
        <v>This assessment is incomplete. Please answer ALL questions to generate recommendations.</v>
      </c>
      <c r="D42" s="96"/>
      <c r="E42" s="96"/>
      <c r="F42" s="96"/>
      <c r="G42" s="96"/>
      <c r="H42" s="96"/>
      <c r="I42" s="96"/>
      <c r="J42" s="96"/>
      <c r="K42" s="96"/>
      <c r="L42" s="96"/>
    </row>
    <row r="43" spans="3:12" ht="35.1" customHeight="1" x14ac:dyDescent="0.25">
      <c r="C43" s="96" t="str">
        <f>IF(Vehicle!$K$51&gt;0,"This assessment is incomplete. Please answer ALL questions to generate recommendations.",IF(Etc.!E34=1,Etc.!C34,"-"))</f>
        <v>This assessment is incomplete. Please answer ALL questions to generate recommendations.</v>
      </c>
      <c r="D43" s="96"/>
      <c r="E43" s="96"/>
      <c r="F43" s="96"/>
      <c r="G43" s="96"/>
      <c r="H43" s="96"/>
      <c r="I43" s="96"/>
      <c r="J43" s="96"/>
      <c r="K43" s="96"/>
      <c r="L43" s="96"/>
    </row>
    <row r="46" spans="3:12" ht="19.5" x14ac:dyDescent="0.3">
      <c r="D46" s="97" t="s">
        <v>426</v>
      </c>
      <c r="E46" s="97"/>
      <c r="F46" s="97"/>
      <c r="G46" s="97"/>
      <c r="H46" s="97"/>
      <c r="I46" s="97"/>
    </row>
    <row r="47" spans="3:12" s="69" customFormat="1" ht="5.0999999999999996" customHeight="1" x14ac:dyDescent="0.25"/>
    <row r="48" spans="3:12" ht="35.1" customHeight="1" x14ac:dyDescent="0.25">
      <c r="C48" s="96" t="str">
        <f>IF(Roadway!$K$49&gt;0,"This assessment is incomplete. Please answer ALL questions to generate recommendations.",IF(Etc.!E38=1,Etc.!C38,"-"))</f>
        <v>This assessment is incomplete. Please answer ALL questions to generate recommendations.</v>
      </c>
      <c r="D48" s="96"/>
      <c r="E48" s="96"/>
      <c r="F48" s="96"/>
      <c r="G48" s="96"/>
      <c r="H48" s="96"/>
      <c r="I48" s="96"/>
      <c r="J48" s="96"/>
      <c r="K48" s="96"/>
      <c r="L48" s="96"/>
    </row>
    <row r="49" spans="3:12" ht="35.1" customHeight="1" x14ac:dyDescent="0.25">
      <c r="C49" s="96" t="str">
        <f>IF(Roadway!$K$49&gt;0,"This assessment is incomplete. Please answer ALL questions to generate recommendations.",IF(Etc.!E39=1,Etc.!C39,"-"))</f>
        <v>This assessment is incomplete. Please answer ALL questions to generate recommendations.</v>
      </c>
      <c r="D49" s="96"/>
      <c r="E49" s="96"/>
      <c r="F49" s="96"/>
      <c r="G49" s="96"/>
      <c r="H49" s="96"/>
      <c r="I49" s="96"/>
      <c r="J49" s="96"/>
      <c r="K49" s="96"/>
      <c r="L49" s="96"/>
    </row>
    <row r="50" spans="3:12" ht="35.1" customHeight="1" x14ac:dyDescent="0.25">
      <c r="C50" s="96" t="str">
        <f>IF(Roadway!$K$49&gt;0,"This assessment is incomplete. Please answer ALL questions to generate recommendations.",IF(Etc.!E40=1,Etc.!C40,"-"))</f>
        <v>This assessment is incomplete. Please answer ALL questions to generate recommendations.</v>
      </c>
      <c r="D50" s="96"/>
      <c r="E50" s="96"/>
      <c r="F50" s="96"/>
      <c r="G50" s="96"/>
      <c r="H50" s="96"/>
      <c r="I50" s="96"/>
      <c r="J50" s="96"/>
      <c r="K50" s="96"/>
      <c r="L50" s="96"/>
    </row>
    <row r="51" spans="3:12" ht="35.1" customHeight="1" x14ac:dyDescent="0.25">
      <c r="C51" s="96" t="str">
        <f>IF(Roadway!$K$49&gt;0,"This assessment is incomplete. Please answer ALL questions to generate recommendations.",IF(Etc.!E41=1,Etc.!C41,"-"))</f>
        <v>This assessment is incomplete. Please answer ALL questions to generate recommendations.</v>
      </c>
      <c r="D51" s="96"/>
      <c r="E51" s="96"/>
      <c r="F51" s="96"/>
      <c r="G51" s="96"/>
      <c r="H51" s="96"/>
      <c r="I51" s="96"/>
      <c r="J51" s="96"/>
      <c r="K51" s="96"/>
      <c r="L51" s="96"/>
    </row>
    <row r="52" spans="3:12" ht="35.1" customHeight="1" x14ac:dyDescent="0.25">
      <c r="C52" s="96" t="str">
        <f>IF(Roadway!$K$49&gt;0,"This assessment is incomplete. Please answer ALL questions to generate recommendations.",IF(Etc.!E42=1,Etc.!C42,"-"))</f>
        <v>This assessment is incomplete. Please answer ALL questions to generate recommendations.</v>
      </c>
      <c r="D52" s="96"/>
      <c r="E52" s="96"/>
      <c r="F52" s="96"/>
      <c r="G52" s="96"/>
      <c r="H52" s="96"/>
      <c r="I52" s="96"/>
      <c r="J52" s="96"/>
      <c r="K52" s="96"/>
      <c r="L52" s="96"/>
    </row>
    <row r="53" spans="3:12" ht="35.1" customHeight="1" x14ac:dyDescent="0.25">
      <c r="C53" s="96" t="str">
        <f>IF(Roadway!$K$49&gt;0,"This assessment is incomplete. Please answer ALL questions to generate recommendations.",IF(Etc.!E43=1,Etc.!C43,"-"))</f>
        <v>This assessment is incomplete. Please answer ALL questions to generate recommendations.</v>
      </c>
      <c r="D53" s="96"/>
      <c r="E53" s="96"/>
      <c r="F53" s="96"/>
      <c r="G53" s="96"/>
      <c r="H53" s="96"/>
      <c r="I53" s="96"/>
      <c r="J53" s="96"/>
      <c r="K53" s="96"/>
      <c r="L53" s="96"/>
    </row>
    <row r="56" spans="3:12" ht="19.5" x14ac:dyDescent="0.3">
      <c r="D56" s="97" t="s">
        <v>427</v>
      </c>
      <c r="E56" s="97"/>
      <c r="F56" s="97"/>
      <c r="G56" s="97"/>
      <c r="H56" s="97"/>
      <c r="I56" s="97"/>
    </row>
    <row r="57" spans="3:12" s="70" customFormat="1" ht="5.0999999999999996" customHeight="1" x14ac:dyDescent="0.25"/>
    <row r="58" spans="3:12" ht="35.1" customHeight="1" x14ac:dyDescent="0.25">
      <c r="C58" s="96" t="str">
        <f>IF(CitationAdjudication!$K$65&gt;0,"This assessment is incomplete. Please answer ALL questions to generate recommendations.",IF(Etc.!E47=1,Etc.!C47,"-"))</f>
        <v>This assessment is incomplete. Please answer ALL questions to generate recommendations.</v>
      </c>
      <c r="D58" s="96"/>
      <c r="E58" s="96"/>
      <c r="F58" s="96"/>
      <c r="G58" s="96"/>
      <c r="H58" s="96"/>
      <c r="I58" s="96"/>
      <c r="J58" s="96"/>
      <c r="K58" s="96"/>
      <c r="L58" s="96"/>
    </row>
    <row r="59" spans="3:12" ht="35.1" customHeight="1" x14ac:dyDescent="0.25">
      <c r="C59" s="96" t="str">
        <f>IF(CitationAdjudication!$K$65&gt;0,"This assessment is incomplete. Please answer ALL questions to generate recommendations.",IF(Etc.!E48=1,Etc.!C48,"-"))</f>
        <v>This assessment is incomplete. Please answer ALL questions to generate recommendations.</v>
      </c>
      <c r="D59" s="96"/>
      <c r="E59" s="96"/>
      <c r="F59" s="96"/>
      <c r="G59" s="96"/>
      <c r="H59" s="96"/>
      <c r="I59" s="96"/>
      <c r="J59" s="96"/>
      <c r="K59" s="96"/>
      <c r="L59" s="96"/>
    </row>
    <row r="60" spans="3:12" ht="35.1" customHeight="1" x14ac:dyDescent="0.25">
      <c r="C60" s="96" t="str">
        <f>IF(CitationAdjudication!$K$65&gt;0,"This assessment is incomplete. Please answer ALL questions to generate recommendations.",IF(Etc.!E49=1,Etc.!C49,"-"))</f>
        <v>This assessment is incomplete. Please answer ALL questions to generate recommendations.</v>
      </c>
      <c r="D60" s="96"/>
      <c r="E60" s="96"/>
      <c r="F60" s="96"/>
      <c r="G60" s="96"/>
      <c r="H60" s="96"/>
      <c r="I60" s="96"/>
      <c r="J60" s="96"/>
      <c r="K60" s="96"/>
      <c r="L60" s="96"/>
    </row>
    <row r="61" spans="3:12" ht="35.1" customHeight="1" x14ac:dyDescent="0.25">
      <c r="C61" s="96" t="str">
        <f>IF(CitationAdjudication!$K$65&gt;0,"This assessment is incomplete. Please answer ALL questions to generate recommendations.",IF(Etc.!E50=1,Etc.!C50,"-"))</f>
        <v>This assessment is incomplete. Please answer ALL questions to generate recommendations.</v>
      </c>
      <c r="D61" s="96"/>
      <c r="E61" s="96"/>
      <c r="F61" s="96"/>
      <c r="G61" s="96"/>
      <c r="H61" s="96"/>
      <c r="I61" s="96"/>
      <c r="J61" s="96"/>
      <c r="K61" s="96"/>
      <c r="L61" s="96"/>
    </row>
    <row r="62" spans="3:12" ht="35.1" customHeight="1" x14ac:dyDescent="0.25">
      <c r="C62" s="96" t="str">
        <f>IF(CitationAdjudication!$K$65&gt;0,"This assessment is incomplete. Please answer ALL questions to generate recommendations.",IF(Etc.!E51=1,Etc.!C51,"-"))</f>
        <v>This assessment is incomplete. Please answer ALL questions to generate recommendations.</v>
      </c>
      <c r="D62" s="96"/>
      <c r="E62" s="96"/>
      <c r="F62" s="96"/>
      <c r="G62" s="96"/>
      <c r="H62" s="96"/>
      <c r="I62" s="96"/>
      <c r="J62" s="96"/>
      <c r="K62" s="96"/>
      <c r="L62" s="96"/>
    </row>
    <row r="63" spans="3:12" ht="35.1" customHeight="1" x14ac:dyDescent="0.25">
      <c r="C63" s="96" t="str">
        <f>IF(CitationAdjudication!$K$65&gt;0,"This assessment is incomplete. Please answer ALL questions to generate recommendations.",IF(Etc.!E52=1,Etc.!C52,"-"))</f>
        <v>This assessment is incomplete. Please answer ALL questions to generate recommendations.</v>
      </c>
      <c r="D63" s="96"/>
      <c r="E63" s="96"/>
      <c r="F63" s="96"/>
      <c r="G63" s="96"/>
      <c r="H63" s="96"/>
      <c r="I63" s="96"/>
      <c r="J63" s="96"/>
      <c r="K63" s="96"/>
      <c r="L63" s="96"/>
    </row>
    <row r="66" spans="3:12" ht="19.5" x14ac:dyDescent="0.3">
      <c r="D66" s="97" t="s">
        <v>428</v>
      </c>
      <c r="E66" s="97"/>
      <c r="F66" s="97"/>
      <c r="G66" s="97"/>
      <c r="H66" s="97"/>
      <c r="I66" s="97"/>
    </row>
    <row r="67" spans="3:12" s="71" customFormat="1" ht="5.0999999999999996" customHeight="1" x14ac:dyDescent="0.25"/>
    <row r="68" spans="3:12" ht="35.1" customHeight="1" x14ac:dyDescent="0.25">
      <c r="C68" s="96" t="str">
        <f>IF(InjurySurveillance!$K$114&gt;0,"This assessment is incomplete. Please answer ALL questions to generate recommendations.",IF(Etc.!E56=1,Etc.!C56,"-"))</f>
        <v>This assessment is incomplete. Please answer ALL questions to generate recommendations.</v>
      </c>
      <c r="D68" s="96"/>
      <c r="E68" s="96"/>
      <c r="F68" s="96"/>
      <c r="G68" s="96"/>
      <c r="H68" s="96"/>
      <c r="I68" s="96"/>
      <c r="J68" s="96"/>
      <c r="K68" s="96"/>
      <c r="L68" s="96"/>
    </row>
    <row r="69" spans="3:12" ht="35.1" customHeight="1" x14ac:dyDescent="0.25">
      <c r="C69" s="96" t="str">
        <f>IF(InjurySurveillance!$K$114&gt;0,"This assessment is incomplete. Please answer ALL questions to generate recommendations.",IF(Etc.!E57=1,Etc.!C57,"-"))</f>
        <v>This assessment is incomplete. Please answer ALL questions to generate recommendations.</v>
      </c>
      <c r="D69" s="96"/>
      <c r="E69" s="96"/>
      <c r="F69" s="96"/>
      <c r="G69" s="96"/>
      <c r="H69" s="96"/>
      <c r="I69" s="96"/>
      <c r="J69" s="96"/>
      <c r="K69" s="96"/>
      <c r="L69" s="96"/>
    </row>
    <row r="70" spans="3:12" ht="35.1" customHeight="1" x14ac:dyDescent="0.25">
      <c r="C70" s="96" t="str">
        <f>IF(InjurySurveillance!$K$114&gt;0,"This assessment is incomplete. Please answer ALL questions to generate recommendations.",IF(Etc.!E58=1,Etc.!C58,"-"))</f>
        <v>This assessment is incomplete. Please answer ALL questions to generate recommendations.</v>
      </c>
      <c r="D70" s="96"/>
      <c r="E70" s="96"/>
      <c r="F70" s="96"/>
      <c r="G70" s="96"/>
      <c r="H70" s="96"/>
      <c r="I70" s="96"/>
      <c r="J70" s="96"/>
      <c r="K70" s="96"/>
      <c r="L70" s="96"/>
    </row>
    <row r="71" spans="3:12" ht="35.1" customHeight="1" x14ac:dyDescent="0.25">
      <c r="C71" s="96" t="str">
        <f>IF(InjurySurveillance!$K$114&gt;0,"This assessment is incomplete. Please answer ALL questions to generate recommendations.",IF(Etc.!E59=1,Etc.!C59,"-"))</f>
        <v>This assessment is incomplete. Please answer ALL questions to generate recommendations.</v>
      </c>
      <c r="D71" s="96"/>
      <c r="E71" s="96"/>
      <c r="F71" s="96"/>
      <c r="G71" s="96"/>
      <c r="H71" s="96"/>
      <c r="I71" s="96"/>
      <c r="J71" s="96"/>
      <c r="K71" s="96"/>
      <c r="L71" s="96"/>
    </row>
    <row r="72" spans="3:12" ht="35.1" customHeight="1" x14ac:dyDescent="0.25">
      <c r="C72" s="96" t="str">
        <f>IF(InjurySurveillance!$K$114&gt;0,"This assessment is incomplete. Please answer ALL questions to generate recommendations.",IF(Etc.!E60=1,Etc.!C60,"-"))</f>
        <v>This assessment is incomplete. Please answer ALL questions to generate recommendations.</v>
      </c>
      <c r="D72" s="96"/>
      <c r="E72" s="96"/>
      <c r="F72" s="96"/>
      <c r="G72" s="96"/>
      <c r="H72" s="96"/>
      <c r="I72" s="96"/>
      <c r="J72" s="96"/>
      <c r="K72" s="96"/>
      <c r="L72" s="96"/>
    </row>
    <row r="73" spans="3:12" ht="35.1" customHeight="1" x14ac:dyDescent="0.25">
      <c r="C73" s="96" t="str">
        <f>IF(InjurySurveillance!$K$114&gt;0,"This assessment is incomplete. Please answer ALL questions to generate recommendations.",IF(Etc.!E61=1,Etc.!C61,"-"))</f>
        <v>This assessment is incomplete. Please answer ALL questions to generate recommendations.</v>
      </c>
      <c r="D73" s="96"/>
      <c r="E73" s="96"/>
      <c r="F73" s="96"/>
      <c r="G73" s="96"/>
      <c r="H73" s="96"/>
      <c r="I73" s="96"/>
      <c r="J73" s="96"/>
      <c r="K73" s="96"/>
      <c r="L73" s="96"/>
    </row>
    <row r="76" spans="3:12" ht="19.5" x14ac:dyDescent="0.3">
      <c r="C76" s="97" t="s">
        <v>430</v>
      </c>
      <c r="D76" s="97"/>
      <c r="E76" s="97"/>
      <c r="F76" s="97"/>
      <c r="G76" s="97"/>
      <c r="H76" s="97"/>
    </row>
    <row r="77" spans="3:12" s="51" customFormat="1" ht="5.0999999999999996" customHeight="1" x14ac:dyDescent="0.25"/>
    <row r="78" spans="3:12" ht="35.1" customHeight="1" x14ac:dyDescent="0.25">
      <c r="C78" s="96" t="str">
        <f>IF('DataUse&amp;Integration'!$K$18&gt;0,"This assessment is incomplete. Please answer ALL questions to generate recommendations.",IF(Etc.!E65=1,Etc.!C65,"-"))</f>
        <v>This assessment is incomplete. Please answer ALL questions to generate recommendations.</v>
      </c>
      <c r="D78" s="96"/>
      <c r="E78" s="96"/>
      <c r="F78" s="96"/>
      <c r="G78" s="96"/>
      <c r="H78" s="96"/>
      <c r="I78" s="96"/>
      <c r="J78" s="96"/>
      <c r="K78" s="96"/>
      <c r="L78" s="96"/>
    </row>
  </sheetData>
  <sheetProtection algorithmName="SHA-512" hashValue="iZlyiRf/L2TitnsEFiovUAKARKEms8edreic7YtYiPWceG0+QkiArJLuIX6N2eg5YP0Q188kWrEgb72ZYcYpcA==" saltValue="bD6RoRZB1gJ0WgLzvD3Cog==" spinCount="100000" sheet="1" objects="1" scenarios="1"/>
  <mergeCells count="49">
    <mergeCell ref="C8:L8"/>
    <mergeCell ref="C13:L13"/>
    <mergeCell ref="C2:L3"/>
    <mergeCell ref="C28:L28"/>
    <mergeCell ref="C29:L29"/>
    <mergeCell ref="C6:H6"/>
    <mergeCell ref="C11:H11"/>
    <mergeCell ref="D16:I16"/>
    <mergeCell ref="D26:I26"/>
    <mergeCell ref="C18:L18"/>
    <mergeCell ref="C19:L19"/>
    <mergeCell ref="C20:L20"/>
    <mergeCell ref="C21:L21"/>
    <mergeCell ref="C22:L22"/>
    <mergeCell ref="C23:L23"/>
    <mergeCell ref="D36:I36"/>
    <mergeCell ref="C38:L38"/>
    <mergeCell ref="C33:L33"/>
    <mergeCell ref="C30:L30"/>
    <mergeCell ref="C31:L31"/>
    <mergeCell ref="C32:L32"/>
    <mergeCell ref="C39:L39"/>
    <mergeCell ref="C40:L40"/>
    <mergeCell ref="C41:L41"/>
    <mergeCell ref="C42:L42"/>
    <mergeCell ref="C43:L43"/>
    <mergeCell ref="D46:I46"/>
    <mergeCell ref="C48:L48"/>
    <mergeCell ref="C49:L49"/>
    <mergeCell ref="C50:L50"/>
    <mergeCell ref="C51:L51"/>
    <mergeCell ref="C52:L52"/>
    <mergeCell ref="C53:L53"/>
    <mergeCell ref="D56:I56"/>
    <mergeCell ref="C58:L58"/>
    <mergeCell ref="C59:L59"/>
    <mergeCell ref="C60:L60"/>
    <mergeCell ref="C61:L61"/>
    <mergeCell ref="C62:L62"/>
    <mergeCell ref="C63:L63"/>
    <mergeCell ref="D66:I66"/>
    <mergeCell ref="C73:L73"/>
    <mergeCell ref="C76:H76"/>
    <mergeCell ref="C78:L78"/>
    <mergeCell ref="C68:L68"/>
    <mergeCell ref="C69:L69"/>
    <mergeCell ref="C70:L70"/>
    <mergeCell ref="C71:L71"/>
    <mergeCell ref="C72:L72"/>
  </mergeCells>
  <pageMargins left="0.7" right="0.7" top="0.75" bottom="0.75" header="0.3" footer="0.3"/>
  <pageSetup scale="95" orientation="portrait" r:id="rId1"/>
  <headerFooter>
    <oddHeader>&amp;R&amp;A</oddHeader>
    <oddFooter>&amp;LPage &amp;P of &amp;N&amp;RPrinted on &amp;D</oddFooter>
  </headerFooter>
  <rowBreaks count="3" manualBreakCount="3">
    <brk id="24" min="1" max="11" man="1"/>
    <brk id="44" min="1" max="11" man="1"/>
    <brk id="64" min="1" max="11" man="1"/>
  </rowBreaks>
  <colBreaks count="1" manualBreakCount="1">
    <brk id="12" max="3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K23"/>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customWidth="1"/>
    <col min="4" max="11" width="9.140625" hidden="1" customWidth="1"/>
  </cols>
  <sheetData>
    <row r="1" spans="1:11" ht="23.25" x14ac:dyDescent="0.35">
      <c r="A1" s="99" t="s">
        <v>20</v>
      </c>
      <c r="B1" s="99"/>
      <c r="C1" s="99"/>
    </row>
    <row r="2" spans="1:11" s="3" customFormat="1" ht="110.1" customHeight="1" x14ac:dyDescent="0.25">
      <c r="A2" s="100" t="s">
        <v>432</v>
      </c>
      <c r="B2" s="100"/>
      <c r="C2" s="100"/>
    </row>
    <row r="3" spans="1:11" s="89" customFormat="1" ht="20.100000000000001" customHeight="1" x14ac:dyDescent="0.25">
      <c r="A3" s="101" t="str">
        <f>IF(K22=0,"You have answered all the questions in this section. Please proceed to the next tab.",CONCATENATE("You have answered ",SUM(A21-K22)," question(s) in this section. There are ",K22," questions remaining."))</f>
        <v>You have answered 0 question(s) in this section. There are 16 questions remaining.</v>
      </c>
      <c r="B3" s="101"/>
      <c r="C3" s="101"/>
    </row>
    <row r="4" spans="1:11" ht="22.5" x14ac:dyDescent="0.35">
      <c r="A4" s="63" t="s">
        <v>18</v>
      </c>
      <c r="B4" s="64" t="s">
        <v>19</v>
      </c>
      <c r="C4" s="65" t="s">
        <v>441</v>
      </c>
      <c r="E4" s="17" t="s">
        <v>44</v>
      </c>
      <c r="F4" s="17" t="s">
        <v>100</v>
      </c>
      <c r="G4" s="17" t="s">
        <v>42</v>
      </c>
      <c r="H4" s="17" t="s">
        <v>43</v>
      </c>
    </row>
    <row r="5" spans="1:11" s="35" customFormat="1" ht="15" customHeight="1" thickBot="1" x14ac:dyDescent="0.3">
      <c r="A5" s="32"/>
      <c r="B5" s="56"/>
      <c r="C5" s="34"/>
      <c r="E5" s="32"/>
      <c r="F5" s="32"/>
      <c r="G5" s="32"/>
      <c r="H5" s="32"/>
      <c r="K5" s="39"/>
    </row>
    <row r="6" spans="1:11" s="2" customFormat="1" ht="35.1" customHeight="1" thickTop="1" x14ac:dyDescent="0.25">
      <c r="A6" s="6">
        <v>1</v>
      </c>
      <c r="B6" s="7" t="s">
        <v>3</v>
      </c>
      <c r="C6" s="13"/>
      <c r="E6" s="18">
        <v>3</v>
      </c>
      <c r="F6" s="19" t="str">
        <f>IF(C6=Etc.!$G$4,3,IF(TRCC!C6=Etc.!$G$5,2,IF(TRCC!C6=Etc.!$G$6,1,"")))</f>
        <v/>
      </c>
      <c r="G6" s="19">
        <f>IF(F6=3,F6*E6,IF(F6=2,F6*E6,IF(F6=1,F6*E6,0)))</f>
        <v>0</v>
      </c>
      <c r="H6" s="20">
        <f>E6*3</f>
        <v>9</v>
      </c>
    </row>
    <row r="7" spans="1:11" s="2" customFormat="1" ht="35.1" customHeight="1" x14ac:dyDescent="0.25">
      <c r="A7" s="6">
        <v>2</v>
      </c>
      <c r="B7" s="7" t="s">
        <v>4</v>
      </c>
      <c r="C7" s="13"/>
      <c r="E7" s="18">
        <v>3</v>
      </c>
      <c r="F7" s="19" t="str">
        <f>IF(C7=Etc.!$G$4,3,IF(TRCC!C7=Etc.!$G$5,2,IF(TRCC!C7=Etc.!$G$6,1,"")))</f>
        <v/>
      </c>
      <c r="G7" s="19">
        <f t="shared" ref="G7:G16" si="0">IF(F7=3,F7*E7,IF(F7=2,F7*E7,IF(F7=1,F7*E7,0)))</f>
        <v>0</v>
      </c>
      <c r="H7" s="20">
        <f t="shared" ref="H7:H16" si="1">E7*3</f>
        <v>9</v>
      </c>
    </row>
    <row r="8" spans="1:11" s="2" customFormat="1" ht="35.1" customHeight="1" x14ac:dyDescent="0.25">
      <c r="A8" s="6">
        <v>3</v>
      </c>
      <c r="B8" s="7" t="s">
        <v>431</v>
      </c>
      <c r="C8" s="13"/>
      <c r="E8" s="18">
        <v>3</v>
      </c>
      <c r="F8" s="19" t="str">
        <f>IF(C8=Etc.!$G$4,3,IF(TRCC!C8=Etc.!$G$5,2,IF(TRCC!C8=Etc.!$G$6,1,"")))</f>
        <v/>
      </c>
      <c r="G8" s="19">
        <f t="shared" si="0"/>
        <v>0</v>
      </c>
      <c r="H8" s="20">
        <f t="shared" si="1"/>
        <v>9</v>
      </c>
    </row>
    <row r="9" spans="1:11" s="2" customFormat="1" ht="35.1" customHeight="1" x14ac:dyDescent="0.25">
      <c r="A9" s="6">
        <v>4</v>
      </c>
      <c r="B9" s="8" t="s">
        <v>5</v>
      </c>
      <c r="C9" s="13"/>
      <c r="E9" s="18">
        <v>2</v>
      </c>
      <c r="F9" s="19" t="str">
        <f>IF(C9=Etc.!$G$4,3,IF(TRCC!C9=Etc.!$G$5,2,IF(TRCC!C9=Etc.!$G$6,1,"")))</f>
        <v/>
      </c>
      <c r="G9" s="19">
        <f t="shared" si="0"/>
        <v>0</v>
      </c>
      <c r="H9" s="20">
        <f t="shared" si="1"/>
        <v>6</v>
      </c>
    </row>
    <row r="10" spans="1:11" s="2" customFormat="1" ht="35.1" customHeight="1" x14ac:dyDescent="0.25">
      <c r="A10" s="6">
        <v>5</v>
      </c>
      <c r="B10" s="8" t="s">
        <v>6</v>
      </c>
      <c r="C10" s="13"/>
      <c r="E10" s="18">
        <v>3</v>
      </c>
      <c r="F10" s="19" t="str">
        <f>IF(C10=Etc.!$G$4,3,IF(TRCC!C10=Etc.!$G$5,2,IF(TRCC!C10=Etc.!$G$6,1,"")))</f>
        <v/>
      </c>
      <c r="G10" s="19">
        <f t="shared" si="0"/>
        <v>0</v>
      </c>
      <c r="H10" s="20">
        <f t="shared" si="1"/>
        <v>9</v>
      </c>
    </row>
    <row r="11" spans="1:11" s="2" customFormat="1" ht="35.1" customHeight="1" x14ac:dyDescent="0.25">
      <c r="A11" s="6">
        <v>6</v>
      </c>
      <c r="B11" s="8" t="s">
        <v>7</v>
      </c>
      <c r="C11" s="13"/>
      <c r="E11" s="18">
        <v>3</v>
      </c>
      <c r="F11" s="19" t="str">
        <f>IF(C11=Etc.!$G$4,3,IF(TRCC!C11=Etc.!$G$5,2,IF(TRCC!C11=Etc.!$G$6,1,"")))</f>
        <v/>
      </c>
      <c r="G11" s="19">
        <f t="shared" si="0"/>
        <v>0</v>
      </c>
      <c r="H11" s="20">
        <f t="shared" si="1"/>
        <v>9</v>
      </c>
    </row>
    <row r="12" spans="1:11" s="2" customFormat="1" ht="35.1" customHeight="1" x14ac:dyDescent="0.25">
      <c r="A12" s="6">
        <v>7</v>
      </c>
      <c r="B12" s="8" t="s">
        <v>8</v>
      </c>
      <c r="C12" s="13"/>
      <c r="E12" s="18">
        <v>3</v>
      </c>
      <c r="F12" s="19" t="str">
        <f>IF(C12=Etc.!$G$4,3,IF(TRCC!C12=Etc.!$G$5,2,IF(TRCC!C12=Etc.!$G$6,1,"")))</f>
        <v/>
      </c>
      <c r="G12" s="19">
        <f t="shared" si="0"/>
        <v>0</v>
      </c>
      <c r="H12" s="20">
        <f t="shared" si="1"/>
        <v>9</v>
      </c>
    </row>
    <row r="13" spans="1:11" s="2" customFormat="1" ht="35.1" customHeight="1" x14ac:dyDescent="0.25">
      <c r="A13" s="6">
        <v>8</v>
      </c>
      <c r="B13" s="8" t="s">
        <v>9</v>
      </c>
      <c r="C13" s="13"/>
      <c r="E13" s="18">
        <v>3</v>
      </c>
      <c r="F13" s="19" t="str">
        <f>IF(C13=Etc.!$G$4,3,IF(TRCC!C13=Etc.!$G$5,2,IF(TRCC!C13=Etc.!$G$6,1,"")))</f>
        <v/>
      </c>
      <c r="G13" s="19">
        <f t="shared" si="0"/>
        <v>0</v>
      </c>
      <c r="H13" s="20">
        <f t="shared" si="1"/>
        <v>9</v>
      </c>
    </row>
    <row r="14" spans="1:11" s="2" customFormat="1" ht="35.1" customHeight="1" x14ac:dyDescent="0.25">
      <c r="A14" s="6">
        <v>9</v>
      </c>
      <c r="B14" s="8" t="s">
        <v>10</v>
      </c>
      <c r="C14" s="13"/>
      <c r="E14" s="18">
        <v>2</v>
      </c>
      <c r="F14" s="19" t="str">
        <f>IF(C14=Etc.!$G$4,3,IF(TRCC!C14=Etc.!$G$5,2,IF(TRCC!C14=Etc.!$G$6,1,"")))</f>
        <v/>
      </c>
      <c r="G14" s="19">
        <f t="shared" si="0"/>
        <v>0</v>
      </c>
      <c r="H14" s="20">
        <f t="shared" si="1"/>
        <v>6</v>
      </c>
    </row>
    <row r="15" spans="1:11" s="2" customFormat="1" ht="35.1" customHeight="1" x14ac:dyDescent="0.25">
      <c r="A15" s="6">
        <v>10</v>
      </c>
      <c r="B15" s="8" t="s">
        <v>11</v>
      </c>
      <c r="C15" s="13"/>
      <c r="E15" s="18">
        <v>2</v>
      </c>
      <c r="F15" s="19" t="str">
        <f>IF(C15=Etc.!$G$4,3,IF(TRCC!C15=Etc.!$G$5,2,IF(TRCC!C15=Etc.!$G$6,1,"")))</f>
        <v/>
      </c>
      <c r="G15" s="19">
        <f t="shared" si="0"/>
        <v>0</v>
      </c>
      <c r="H15" s="20">
        <f t="shared" si="1"/>
        <v>6</v>
      </c>
    </row>
    <row r="16" spans="1:11" s="2" customFormat="1" ht="35.1" customHeight="1" x14ac:dyDescent="0.25">
      <c r="A16" s="6">
        <v>11</v>
      </c>
      <c r="B16" s="8" t="s">
        <v>12</v>
      </c>
      <c r="C16" s="13"/>
      <c r="E16" s="18">
        <v>3</v>
      </c>
      <c r="F16" s="19" t="str">
        <f>IF(C16=Etc.!$G$4,3,IF(TRCC!C16=Etc.!$G$5,2,IF(TRCC!C16=Etc.!$G$6,1,"")))</f>
        <v/>
      </c>
      <c r="G16" s="19">
        <f t="shared" si="0"/>
        <v>0</v>
      </c>
      <c r="H16" s="20">
        <f t="shared" si="1"/>
        <v>9</v>
      </c>
    </row>
    <row r="17" spans="1:11" s="2" customFormat="1" ht="35.1" customHeight="1" x14ac:dyDescent="0.25">
      <c r="A17" s="6">
        <v>12</v>
      </c>
      <c r="B17" s="8" t="s">
        <v>13</v>
      </c>
      <c r="C17" s="13"/>
      <c r="E17" s="18">
        <v>3</v>
      </c>
      <c r="F17" s="19" t="str">
        <f>IF(C17=Etc.!$G$4,3,IF(TRCC!C17=Etc.!$G$5,2,IF(TRCC!C17=Etc.!$G$6,1,"")))</f>
        <v/>
      </c>
      <c r="G17" s="19">
        <f t="shared" ref="G17:G21" si="2">IF(F17=3,F17*E17,IF(F17=2,F17*E17,IF(F17=1,F17*E17,0)))</f>
        <v>0</v>
      </c>
      <c r="H17" s="20">
        <f t="shared" ref="H17:H21" si="3">E17*3</f>
        <v>9</v>
      </c>
    </row>
    <row r="18" spans="1:11" s="2" customFormat="1" ht="35.1" customHeight="1" x14ac:dyDescent="0.25">
      <c r="A18" s="6">
        <v>13</v>
      </c>
      <c r="B18" s="8" t="s">
        <v>14</v>
      </c>
      <c r="C18" s="13"/>
      <c r="E18" s="18">
        <v>2</v>
      </c>
      <c r="F18" s="19" t="str">
        <f>IF(C18=Etc.!$G$4,3,IF(TRCC!C18=Etc.!$G$5,2,IF(TRCC!C18=Etc.!$G$6,1,"")))</f>
        <v/>
      </c>
      <c r="G18" s="19">
        <f t="shared" si="2"/>
        <v>0</v>
      </c>
      <c r="H18" s="20">
        <f t="shared" si="3"/>
        <v>6</v>
      </c>
    </row>
    <row r="19" spans="1:11" s="2" customFormat="1" ht="35.1" customHeight="1" x14ac:dyDescent="0.25">
      <c r="A19" s="6">
        <v>14</v>
      </c>
      <c r="B19" s="8" t="s">
        <v>15</v>
      </c>
      <c r="C19" s="13"/>
      <c r="E19" s="18">
        <v>3</v>
      </c>
      <c r="F19" s="19" t="str">
        <f>IF(C19=Etc.!$G$4,3,IF(TRCC!C19=Etc.!$G$5,2,IF(TRCC!C19=Etc.!$G$6,1,"")))</f>
        <v/>
      </c>
      <c r="G19" s="19">
        <f t="shared" si="2"/>
        <v>0</v>
      </c>
      <c r="H19" s="20">
        <f t="shared" si="3"/>
        <v>9</v>
      </c>
    </row>
    <row r="20" spans="1:11" s="2" customFormat="1" ht="35.1" customHeight="1" x14ac:dyDescent="0.25">
      <c r="A20" s="6">
        <v>15</v>
      </c>
      <c r="B20" s="8" t="s">
        <v>16</v>
      </c>
      <c r="C20" s="13"/>
      <c r="E20" s="18">
        <v>2</v>
      </c>
      <c r="F20" s="19" t="str">
        <f>IF(C20=Etc.!$G$4,3,IF(TRCC!C20=Etc.!$G$5,2,IF(TRCC!C20=Etc.!$G$6,1,"")))</f>
        <v/>
      </c>
      <c r="G20" s="19">
        <f t="shared" si="2"/>
        <v>0</v>
      </c>
      <c r="H20" s="20">
        <f t="shared" si="3"/>
        <v>6</v>
      </c>
    </row>
    <row r="21" spans="1:11" s="2" customFormat="1" ht="35.1" customHeight="1" x14ac:dyDescent="0.25">
      <c r="A21" s="6">
        <v>16</v>
      </c>
      <c r="B21" s="8" t="s">
        <v>17</v>
      </c>
      <c r="C21" s="13"/>
      <c r="E21" s="18">
        <v>3</v>
      </c>
      <c r="F21" s="19" t="str">
        <f>IF(C21=Etc.!$G$4,3,IF(TRCC!C21=Etc.!$G$5,2,IF(TRCC!C21=Etc.!$G$6,1,"")))</f>
        <v/>
      </c>
      <c r="G21" s="19">
        <f t="shared" si="2"/>
        <v>0</v>
      </c>
      <c r="H21" s="20">
        <f t="shared" si="3"/>
        <v>9</v>
      </c>
    </row>
    <row r="22" spans="1:11" s="35" customFormat="1" ht="15" customHeight="1" thickBot="1" x14ac:dyDescent="0.3">
      <c r="A22" s="32"/>
      <c r="B22" s="56"/>
      <c r="C22" s="34"/>
      <c r="E22" s="32"/>
      <c r="F22" s="32"/>
      <c r="G22" s="32">
        <f>SUM(G6:G21)</f>
        <v>0</v>
      </c>
      <c r="H22" s="32">
        <f>SUM(H6:H21)</f>
        <v>129</v>
      </c>
      <c r="J22" s="66">
        <f>G22/H22</f>
        <v>0</v>
      </c>
      <c r="K22" s="39">
        <f>COUNTBLANK(C6:C21)</f>
        <v>16</v>
      </c>
    </row>
    <row r="23" spans="1:11" ht="15.75" thickTop="1" x14ac:dyDescent="0.25"/>
  </sheetData>
  <sheetProtection algorithmName="SHA-512" hashValue="yxVQ9kP9OY+irKzCsM5RHLIU8wkAs/jDs4xwg54YN9hr3TA3RlNe6a8zPcvK/qavU7km+vHLdnFKkPN9g7naHw==" saltValue="PooxTPZl9+BfSs6RX6K0OQ==" spinCount="100000" sheet="1" objects="1" scenarios="1"/>
  <mergeCells count="3">
    <mergeCell ref="A1:C1"/>
    <mergeCell ref="A2:C2"/>
    <mergeCell ref="A3:C3"/>
  </mergeCells>
  <conditionalFormatting sqref="C6:C21">
    <cfRule type="cellIs" dxfId="44" priority="1" operator="lessThan">
      <formula>""""""</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C6:C21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K18"/>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customWidth="1"/>
    <col min="4" max="11" width="0" hidden="1" customWidth="1"/>
  </cols>
  <sheetData>
    <row r="1" spans="1:11" ht="23.25" x14ac:dyDescent="0.35">
      <c r="A1" s="99" t="s">
        <v>46</v>
      </c>
      <c r="B1" s="99"/>
      <c r="C1" s="99"/>
    </row>
    <row r="2" spans="1:11" s="3" customFormat="1" ht="110.1" customHeight="1" x14ac:dyDescent="0.25">
      <c r="A2" s="100" t="s">
        <v>433</v>
      </c>
      <c r="B2" s="100"/>
      <c r="C2" s="100"/>
    </row>
    <row r="3" spans="1:11" s="90" customFormat="1" ht="20.100000000000001" customHeight="1" x14ac:dyDescent="0.25">
      <c r="A3" s="101" t="str">
        <f>IF(K17=0,"You have answered all the questions in this section. Please proceed to the next tab.",CONCATENATE("You have answered ",SUM(COUNT(A6:A16)-K17)," question(s) in this section. There are ",K17," questions remaining."))</f>
        <v>You have answered 0 question(s) in this section. There are 11 questions remaining.</v>
      </c>
      <c r="B3" s="101"/>
      <c r="C3" s="101"/>
    </row>
    <row r="4" spans="1:11" ht="22.5" x14ac:dyDescent="0.35">
      <c r="A4" s="63" t="s">
        <v>18</v>
      </c>
      <c r="B4" s="64" t="s">
        <v>46</v>
      </c>
      <c r="C4" s="65" t="s">
        <v>441</v>
      </c>
      <c r="E4" s="17" t="s">
        <v>44</v>
      </c>
      <c r="F4" s="17" t="s">
        <v>100</v>
      </c>
      <c r="G4" s="17" t="s">
        <v>42</v>
      </c>
      <c r="H4" s="17" t="s">
        <v>43</v>
      </c>
    </row>
    <row r="5" spans="1:11" s="35" customFormat="1" ht="15" customHeight="1" thickBot="1" x14ac:dyDescent="0.3">
      <c r="A5" s="32"/>
      <c r="B5" s="56"/>
      <c r="C5" s="34"/>
      <c r="E5" s="32"/>
      <c r="F5" s="32"/>
      <c r="G5" s="32"/>
      <c r="H5" s="32"/>
      <c r="K5" s="39"/>
    </row>
    <row r="6" spans="1:11" s="2" customFormat="1" ht="35.1" customHeight="1" thickTop="1" x14ac:dyDescent="0.25">
      <c r="A6" s="6">
        <v>17</v>
      </c>
      <c r="B6" s="8" t="s">
        <v>47</v>
      </c>
      <c r="C6" s="13"/>
      <c r="E6" s="18">
        <v>3</v>
      </c>
      <c r="F6" s="19" t="str">
        <f>IF(C6=Etc.!$G$4,3,IF(StrategicPlanning!C6=Etc.!$G$5,2,IF(StrategicPlanning!C6=Etc.!$G$6,1,"")))</f>
        <v/>
      </c>
      <c r="G6" s="19">
        <f>IF(F6=3,F6*E6,IF(F6=2,F6*E6,IF(F6=1,F6*E6,0)))</f>
        <v>0</v>
      </c>
      <c r="H6" s="20">
        <f>E6*3</f>
        <v>9</v>
      </c>
    </row>
    <row r="7" spans="1:11" s="2" customFormat="1" ht="45" x14ac:dyDescent="0.25">
      <c r="A7" s="6">
        <v>18</v>
      </c>
      <c r="B7" s="8" t="s">
        <v>48</v>
      </c>
      <c r="C7" s="13"/>
      <c r="E7" s="18">
        <v>3</v>
      </c>
      <c r="F7" s="19" t="str">
        <f>IF(C7=Etc.!$G$4,3,IF(StrategicPlanning!C7=Etc.!$G$5,2,IF(StrategicPlanning!C7=Etc.!$G$6,1,"")))</f>
        <v/>
      </c>
      <c r="G7" s="19">
        <f t="shared" ref="G7:G11" si="0">IF(F7=3,F7*E7,IF(F7=2,F7*E7,IF(F7=1,F7*E7,0)))</f>
        <v>0</v>
      </c>
      <c r="H7" s="20">
        <f t="shared" ref="H7:H11" si="1">E7*3</f>
        <v>9</v>
      </c>
    </row>
    <row r="8" spans="1:11" s="2" customFormat="1" ht="35.1" customHeight="1" x14ac:dyDescent="0.25">
      <c r="A8" s="6">
        <v>19</v>
      </c>
      <c r="B8" s="8" t="s">
        <v>49</v>
      </c>
      <c r="C8" s="13"/>
      <c r="E8" s="18">
        <v>3</v>
      </c>
      <c r="F8" s="19" t="str">
        <f>IF(C8=Etc.!$G$4,3,IF(StrategicPlanning!C8=Etc.!$G$5,2,IF(StrategicPlanning!C8=Etc.!$G$6,1,"")))</f>
        <v/>
      </c>
      <c r="G8" s="19">
        <f t="shared" si="0"/>
        <v>0</v>
      </c>
      <c r="H8" s="20">
        <f t="shared" si="1"/>
        <v>9</v>
      </c>
    </row>
    <row r="9" spans="1:11" s="2" customFormat="1" ht="35.1" customHeight="1" x14ac:dyDescent="0.25">
      <c r="A9" s="6">
        <v>20</v>
      </c>
      <c r="B9" s="8" t="s">
        <v>50</v>
      </c>
      <c r="C9" s="13"/>
      <c r="E9" s="18">
        <v>3</v>
      </c>
      <c r="F9" s="19" t="str">
        <f>IF(C9=Etc.!$G$4,3,IF(StrategicPlanning!C9=Etc.!$G$5,2,IF(StrategicPlanning!C9=Etc.!$G$6,1,"")))</f>
        <v/>
      </c>
      <c r="G9" s="19">
        <f t="shared" si="0"/>
        <v>0</v>
      </c>
      <c r="H9" s="20">
        <f t="shared" si="1"/>
        <v>9</v>
      </c>
    </row>
    <row r="10" spans="1:11" s="2" customFormat="1" ht="35.1" customHeight="1" x14ac:dyDescent="0.25">
      <c r="A10" s="6">
        <v>21</v>
      </c>
      <c r="B10" s="8" t="s">
        <v>51</v>
      </c>
      <c r="C10" s="13"/>
      <c r="E10" s="18">
        <v>2</v>
      </c>
      <c r="F10" s="19" t="str">
        <f>IF(C10=Etc.!$G$4,3,IF(StrategicPlanning!C10=Etc.!$G$5,2,IF(StrategicPlanning!C10=Etc.!$G$6,1,"")))</f>
        <v/>
      </c>
      <c r="G10" s="19">
        <f t="shared" si="0"/>
        <v>0</v>
      </c>
      <c r="H10" s="20">
        <f t="shared" si="1"/>
        <v>6</v>
      </c>
    </row>
    <row r="11" spans="1:11" s="2" customFormat="1" ht="35.1" customHeight="1" x14ac:dyDescent="0.25">
      <c r="A11" s="6">
        <v>22</v>
      </c>
      <c r="B11" s="8" t="s">
        <v>52</v>
      </c>
      <c r="C11" s="13"/>
      <c r="E11" s="18">
        <v>3</v>
      </c>
      <c r="F11" s="19" t="str">
        <f>IF(C11=Etc.!$G$4,3,IF(StrategicPlanning!C11=Etc.!$G$5,2,IF(StrategicPlanning!C11=Etc.!$G$6,1,"")))</f>
        <v/>
      </c>
      <c r="G11" s="19">
        <f t="shared" si="0"/>
        <v>0</v>
      </c>
      <c r="H11" s="20">
        <f t="shared" si="1"/>
        <v>9</v>
      </c>
    </row>
    <row r="12" spans="1:11" s="2" customFormat="1" ht="35.1" customHeight="1" x14ac:dyDescent="0.25">
      <c r="A12" s="6">
        <v>23</v>
      </c>
      <c r="B12" s="8" t="s">
        <v>53</v>
      </c>
      <c r="C12" s="13"/>
      <c r="E12" s="18">
        <v>3</v>
      </c>
      <c r="F12" s="19" t="str">
        <f>IF(C12=Etc.!$G$4,3,IF(StrategicPlanning!C12=Etc.!$G$5,2,IF(StrategicPlanning!C12=Etc.!$G$6,1,"")))</f>
        <v/>
      </c>
      <c r="G12" s="19">
        <f>IF(F12=3,F12*E12,IF(F12=2,F12*E12,IF(F12=1,F12*E12,0)))</f>
        <v>0</v>
      </c>
      <c r="H12" s="20">
        <f>E12*3</f>
        <v>9</v>
      </c>
    </row>
    <row r="13" spans="1:11" s="2" customFormat="1" ht="35.1" customHeight="1" x14ac:dyDescent="0.25">
      <c r="A13" s="6">
        <v>24</v>
      </c>
      <c r="B13" s="8" t="s">
        <v>54</v>
      </c>
      <c r="C13" s="13"/>
      <c r="E13" s="18">
        <v>2</v>
      </c>
      <c r="F13" s="19" t="str">
        <f>IF(C13=Etc.!$G$4,3,IF(StrategicPlanning!C13=Etc.!$G$5,2,IF(StrategicPlanning!C13=Etc.!$G$6,1,"")))</f>
        <v/>
      </c>
      <c r="G13" s="19">
        <f t="shared" ref="G13:G16" si="2">IF(F13=3,F13*E13,IF(F13=2,F13*E13,IF(F13=1,F13*E13,0)))</f>
        <v>0</v>
      </c>
      <c r="H13" s="20">
        <f t="shared" ref="H13:H16" si="3">E13*3</f>
        <v>6</v>
      </c>
    </row>
    <row r="14" spans="1:11" s="2" customFormat="1" ht="35.1" customHeight="1" x14ac:dyDescent="0.25">
      <c r="A14" s="6">
        <v>25</v>
      </c>
      <c r="B14" s="8" t="s">
        <v>55</v>
      </c>
      <c r="C14" s="13"/>
      <c r="E14" s="18">
        <v>2</v>
      </c>
      <c r="F14" s="19" t="str">
        <f>IF(C14=Etc.!$G$4,3,IF(StrategicPlanning!C14=Etc.!$G$5,2,IF(StrategicPlanning!C14=Etc.!$G$6,1,"")))</f>
        <v/>
      </c>
      <c r="G14" s="19">
        <f t="shared" si="2"/>
        <v>0</v>
      </c>
      <c r="H14" s="20">
        <f t="shared" si="3"/>
        <v>6</v>
      </c>
    </row>
    <row r="15" spans="1:11" s="2" customFormat="1" ht="35.1" customHeight="1" x14ac:dyDescent="0.25">
      <c r="A15" s="6">
        <v>26</v>
      </c>
      <c r="B15" s="8" t="s">
        <v>56</v>
      </c>
      <c r="C15" s="13"/>
      <c r="E15" s="18">
        <v>2</v>
      </c>
      <c r="F15" s="19" t="str">
        <f>IF(C15=Etc.!$G$4,3,IF(StrategicPlanning!C15=Etc.!$G$5,2,IF(StrategicPlanning!C15=Etc.!$G$6,1,"")))</f>
        <v/>
      </c>
      <c r="G15" s="19">
        <f t="shared" si="2"/>
        <v>0</v>
      </c>
      <c r="H15" s="20">
        <f t="shared" si="3"/>
        <v>6</v>
      </c>
    </row>
    <row r="16" spans="1:11" s="2" customFormat="1" ht="35.1" customHeight="1" x14ac:dyDescent="0.25">
      <c r="A16" s="6">
        <v>27</v>
      </c>
      <c r="B16" s="8" t="s">
        <v>57</v>
      </c>
      <c r="C16" s="13"/>
      <c r="E16" s="18">
        <v>3</v>
      </c>
      <c r="F16" s="19" t="str">
        <f>IF(C16=Etc.!$G$4,3,IF(StrategicPlanning!C16=Etc.!$G$5,2,IF(StrategicPlanning!C16=Etc.!$G$6,1,"")))</f>
        <v/>
      </c>
      <c r="G16" s="19">
        <f t="shared" si="2"/>
        <v>0</v>
      </c>
      <c r="H16" s="20">
        <f t="shared" si="3"/>
        <v>9</v>
      </c>
    </row>
    <row r="17" spans="1:11" s="35" customFormat="1" ht="15" customHeight="1" thickBot="1" x14ac:dyDescent="0.3">
      <c r="A17" s="32"/>
      <c r="B17" s="56"/>
      <c r="C17" s="34"/>
      <c r="E17" s="32"/>
      <c r="F17" s="32"/>
      <c r="G17" s="32">
        <f>SUM(G6:G16)</f>
        <v>0</v>
      </c>
      <c r="H17" s="32">
        <f>SUM(H6:H16)</f>
        <v>87</v>
      </c>
      <c r="J17" s="66">
        <f>G17/H17</f>
        <v>0</v>
      </c>
      <c r="K17" s="39">
        <f>COUNTBLANK(C6:C16)</f>
        <v>11</v>
      </c>
    </row>
    <row r="18" spans="1:11" ht="15.75" thickTop="1" x14ac:dyDescent="0.25"/>
  </sheetData>
  <sheetProtection algorithmName="SHA-512" hashValue="eK9cg2Hyj5hXhbD4gm0PtihaLAreUzm1VnyzJjS117n8SH8IkAAiTkOMvyYcfYgjumsYrpxlQjgZIul9gz6fxw==" saltValue="KPpB3cqiqVVQ8roapKksFg==" spinCount="100000" sheet="1" objects="1" scenarios="1"/>
  <mergeCells count="3">
    <mergeCell ref="A1:C1"/>
    <mergeCell ref="A2:C2"/>
    <mergeCell ref="A3:C3"/>
  </mergeCells>
  <conditionalFormatting sqref="C6:C16">
    <cfRule type="cellIs" dxfId="43" priority="1" operator="lessThan">
      <formul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C6:C16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8002E"/>
  </sheetPr>
  <dimension ref="A1:K64"/>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style="4" customWidth="1"/>
    <col min="4" max="4" width="9.140625" hidden="1" customWidth="1"/>
    <col min="5" max="8" width="9.140625" style="16" hidden="1" customWidth="1"/>
    <col min="9" max="10" width="9.140625" hidden="1" customWidth="1"/>
    <col min="11" max="11" width="9.140625" style="37" hidden="1" customWidth="1"/>
  </cols>
  <sheetData>
    <row r="1" spans="1:11" ht="23.25" x14ac:dyDescent="0.35">
      <c r="A1" s="99" t="s">
        <v>21</v>
      </c>
      <c r="B1" s="99"/>
      <c r="C1" s="99"/>
    </row>
    <row r="2" spans="1:11" s="3" customFormat="1" ht="84.95" customHeight="1" x14ac:dyDescent="0.25">
      <c r="A2" s="100" t="s">
        <v>434</v>
      </c>
      <c r="B2" s="100"/>
      <c r="C2" s="100"/>
      <c r="E2" s="16"/>
      <c r="F2" s="16"/>
      <c r="G2" s="16"/>
      <c r="H2" s="16"/>
      <c r="K2" s="38"/>
    </row>
    <row r="3" spans="1:11" ht="20.100000000000001" customHeight="1" x14ac:dyDescent="0.25">
      <c r="A3" s="102" t="str">
        <f>IF(K63=0,"You have answered all the questions in this section. Please proceed to the next tab.",CONCATENATE("You have answered ",SUM(COUNT(A6:A59)-K63)," question(s) in this section. There are ",K63," questions remaining."))</f>
        <v>You have answered 0 question(s) in this section. There are 48 questions remaining.</v>
      </c>
      <c r="B3" s="102"/>
      <c r="C3" s="102"/>
    </row>
    <row r="4" spans="1:11" ht="22.5" x14ac:dyDescent="0.35">
      <c r="A4" s="9" t="s">
        <v>18</v>
      </c>
      <c r="B4" s="10" t="s">
        <v>22</v>
      </c>
      <c r="C4" s="11" t="s">
        <v>441</v>
      </c>
      <c r="E4" s="17" t="s">
        <v>44</v>
      </c>
      <c r="F4" s="17" t="s">
        <v>100</v>
      </c>
      <c r="G4" s="17" t="s">
        <v>42</v>
      </c>
      <c r="H4" s="17" t="s">
        <v>43</v>
      </c>
    </row>
    <row r="5" spans="1:11" s="35" customFormat="1" ht="15" customHeight="1" thickBot="1" x14ac:dyDescent="0.3">
      <c r="A5" s="32"/>
      <c r="B5" s="56" t="s">
        <v>45</v>
      </c>
      <c r="C5" s="34"/>
      <c r="E5" s="32"/>
      <c r="F5" s="32"/>
      <c r="G5" s="32"/>
      <c r="H5" s="32"/>
      <c r="K5" s="39"/>
    </row>
    <row r="6" spans="1:11" s="2" customFormat="1" ht="35.1" customHeight="1" thickTop="1" x14ac:dyDescent="0.25">
      <c r="A6" s="6">
        <v>28</v>
      </c>
      <c r="B6" s="8" t="s">
        <v>23</v>
      </c>
      <c r="C6" s="13"/>
      <c r="E6" s="18">
        <v>2</v>
      </c>
      <c r="F6" s="19" t="str">
        <f>IF(C6=Etc.!$G$4,3,IF(Crash!C6=Etc.!$G$5,2,IF(Crash!C6=Etc.!$G$6,1,"")))</f>
        <v/>
      </c>
      <c r="G6" s="19">
        <f>IF(F6=3,F6*E6,IF(F6=2,F6*E6,IF(F6=1,F6*E6,0)))</f>
        <v>0</v>
      </c>
      <c r="H6" s="20">
        <f>E6*3</f>
        <v>6</v>
      </c>
      <c r="I6"/>
      <c r="K6" s="40"/>
    </row>
    <row r="7" spans="1:11" s="2" customFormat="1" ht="35.1" customHeight="1" x14ac:dyDescent="0.25">
      <c r="A7" s="6">
        <v>29</v>
      </c>
      <c r="B7" s="8" t="s">
        <v>24</v>
      </c>
      <c r="C7" s="13"/>
      <c r="E7" s="18">
        <v>3</v>
      </c>
      <c r="F7" s="19" t="str">
        <f>IF(C7=Etc.!$G$4,3,IF(Crash!C7=Etc.!$G$5,2,IF(Crash!C7=Etc.!$G$6,1,"")))</f>
        <v/>
      </c>
      <c r="G7" s="19">
        <f t="shared" ref="G7:G16" si="0">IF(F7=3,F7*E7,IF(F7=2,F7*E7,IF(F7=1,F7*E7,0)))</f>
        <v>0</v>
      </c>
      <c r="H7" s="20">
        <f t="shared" ref="H7:H16" si="1">E7*3</f>
        <v>9</v>
      </c>
      <c r="K7" s="40"/>
    </row>
    <row r="8" spans="1:11" s="2" customFormat="1" ht="35.1" customHeight="1" x14ac:dyDescent="0.25">
      <c r="A8" s="6">
        <v>30</v>
      </c>
      <c r="B8" s="8" t="s">
        <v>25</v>
      </c>
      <c r="C8" s="13"/>
      <c r="E8" s="18">
        <v>3</v>
      </c>
      <c r="F8" s="19" t="str">
        <f>IF(C8=Etc.!$G$4,3,IF(Crash!C8=Etc.!$G$5,2,IF(Crash!C8=Etc.!$G$6,1,"")))</f>
        <v/>
      </c>
      <c r="G8" s="19">
        <f t="shared" si="0"/>
        <v>0</v>
      </c>
      <c r="H8" s="20">
        <f t="shared" si="1"/>
        <v>9</v>
      </c>
      <c r="K8" s="40"/>
    </row>
    <row r="9" spans="1:11" s="2" customFormat="1" ht="35.1" customHeight="1" x14ac:dyDescent="0.25">
      <c r="A9" s="6">
        <v>31</v>
      </c>
      <c r="B9" s="8" t="s">
        <v>26</v>
      </c>
      <c r="C9" s="13"/>
      <c r="E9" s="18">
        <v>3</v>
      </c>
      <c r="F9" s="19" t="str">
        <f>IF(C9=Etc.!$G$4,3,IF(Crash!C9=Etc.!$G$5,2,IF(Crash!C9=Etc.!$G$6,1,"")))</f>
        <v/>
      </c>
      <c r="G9" s="19">
        <f t="shared" si="0"/>
        <v>0</v>
      </c>
      <c r="H9" s="20">
        <f t="shared" si="1"/>
        <v>9</v>
      </c>
      <c r="K9" s="40"/>
    </row>
    <row r="10" spans="1:11" s="2" customFormat="1" ht="35.1" customHeight="1" x14ac:dyDescent="0.25">
      <c r="A10" s="6">
        <v>32</v>
      </c>
      <c r="B10" s="8" t="s">
        <v>27</v>
      </c>
      <c r="C10" s="13"/>
      <c r="E10" s="18">
        <v>3</v>
      </c>
      <c r="F10" s="19" t="str">
        <f>IF(C10=Etc.!$G$4,3,IF(Crash!C10=Etc.!$G$5,2,IF(Crash!C10=Etc.!$G$6,1,"")))</f>
        <v/>
      </c>
      <c r="G10" s="19">
        <f t="shared" si="0"/>
        <v>0</v>
      </c>
      <c r="H10" s="20">
        <f t="shared" si="1"/>
        <v>9</v>
      </c>
      <c r="K10" s="40"/>
    </row>
    <row r="11" spans="1:11" s="2" customFormat="1" ht="35.1" customHeight="1" x14ac:dyDescent="0.25">
      <c r="A11" s="6">
        <v>33</v>
      </c>
      <c r="B11" s="8" t="s">
        <v>28</v>
      </c>
      <c r="C11" s="13"/>
      <c r="E11" s="18">
        <v>3</v>
      </c>
      <c r="F11" s="19" t="str">
        <f>IF(C11=Etc.!$G$4,3,IF(Crash!C11=Etc.!$G$5,2,IF(Crash!C11=Etc.!$G$6,1,"")))</f>
        <v/>
      </c>
      <c r="G11" s="19">
        <f t="shared" si="0"/>
        <v>0</v>
      </c>
      <c r="H11" s="20">
        <f t="shared" si="1"/>
        <v>9</v>
      </c>
      <c r="K11" s="40"/>
    </row>
    <row r="12" spans="1:11" s="2" customFormat="1" ht="35.1" customHeight="1" x14ac:dyDescent="0.25">
      <c r="A12" s="6">
        <v>34</v>
      </c>
      <c r="B12" s="8" t="s">
        <v>29</v>
      </c>
      <c r="C12" s="13"/>
      <c r="E12" s="18">
        <v>2</v>
      </c>
      <c r="F12" s="19" t="str">
        <f>IF(C12=Etc.!$G$4,3,IF(Crash!C12=Etc.!$G$5,2,IF(Crash!C12=Etc.!$G$6,1,"")))</f>
        <v/>
      </c>
      <c r="G12" s="19">
        <f t="shared" si="0"/>
        <v>0</v>
      </c>
      <c r="H12" s="20">
        <f t="shared" si="1"/>
        <v>6</v>
      </c>
      <c r="K12" s="40"/>
    </row>
    <row r="13" spans="1:11" s="2" customFormat="1" ht="35.1" customHeight="1" x14ac:dyDescent="0.25">
      <c r="A13" s="6">
        <v>35</v>
      </c>
      <c r="B13" s="8" t="s">
        <v>30</v>
      </c>
      <c r="C13" s="13"/>
      <c r="E13" s="18">
        <v>3</v>
      </c>
      <c r="F13" s="19" t="str">
        <f>IF(C13=Etc.!$G$4,3,IF(Crash!C13=Etc.!$G$5,2,IF(Crash!C13=Etc.!$G$6,1,"")))</f>
        <v/>
      </c>
      <c r="G13" s="19">
        <f t="shared" si="0"/>
        <v>0</v>
      </c>
      <c r="H13" s="20">
        <f t="shared" si="1"/>
        <v>9</v>
      </c>
      <c r="K13" s="40"/>
    </row>
    <row r="14" spans="1:11" s="2" customFormat="1" ht="35.1" customHeight="1" x14ac:dyDescent="0.25">
      <c r="A14" s="6">
        <v>36</v>
      </c>
      <c r="B14" s="8" t="s">
        <v>31</v>
      </c>
      <c r="C14" s="13"/>
      <c r="E14" s="18">
        <v>3</v>
      </c>
      <c r="F14" s="19" t="str">
        <f>IF(C14=Etc.!$G$4,3,IF(Crash!C14=Etc.!$G$5,2,IF(Crash!C14=Etc.!$G$6,1,"")))</f>
        <v/>
      </c>
      <c r="G14" s="19">
        <f t="shared" si="0"/>
        <v>0</v>
      </c>
      <c r="H14" s="20">
        <f t="shared" si="1"/>
        <v>9</v>
      </c>
      <c r="K14" s="40"/>
    </row>
    <row r="15" spans="1:11" s="2" customFormat="1" ht="35.1" customHeight="1" x14ac:dyDescent="0.25">
      <c r="A15" s="6">
        <v>37</v>
      </c>
      <c r="B15" s="8" t="s">
        <v>32</v>
      </c>
      <c r="C15" s="13"/>
      <c r="E15" s="18">
        <v>3</v>
      </c>
      <c r="F15" s="19" t="str">
        <f>IF(C15=Etc.!$G$4,3,IF(Crash!C15=Etc.!$G$5,2,IF(Crash!C15=Etc.!$G$6,1,"")))</f>
        <v/>
      </c>
      <c r="G15" s="19">
        <f t="shared" si="0"/>
        <v>0</v>
      </c>
      <c r="H15" s="20">
        <f t="shared" si="1"/>
        <v>9</v>
      </c>
      <c r="K15" s="40"/>
    </row>
    <row r="16" spans="1:11" s="2" customFormat="1" ht="35.1" customHeight="1" x14ac:dyDescent="0.25">
      <c r="A16" s="6">
        <v>38</v>
      </c>
      <c r="B16" s="8" t="s">
        <v>33</v>
      </c>
      <c r="C16" s="13"/>
      <c r="E16" s="18">
        <v>3</v>
      </c>
      <c r="F16" s="19" t="str">
        <f>IF(C16=Etc.!$G$4,3,IF(Crash!C16=Etc.!$G$5,2,IF(Crash!C16=Etc.!$G$6,1,"")))</f>
        <v/>
      </c>
      <c r="G16" s="19">
        <f t="shared" si="0"/>
        <v>0</v>
      </c>
      <c r="H16" s="20">
        <f t="shared" si="1"/>
        <v>9</v>
      </c>
      <c r="K16" s="40"/>
    </row>
    <row r="17" spans="1:11" s="35" customFormat="1" ht="15" customHeight="1" thickBot="1" x14ac:dyDescent="0.3">
      <c r="A17" s="32"/>
      <c r="B17" s="56" t="s">
        <v>58</v>
      </c>
      <c r="C17" s="34"/>
      <c r="E17" s="32"/>
      <c r="F17" s="32"/>
      <c r="G17" s="32">
        <f>SUM(G6:G16)</f>
        <v>0</v>
      </c>
      <c r="H17" s="32">
        <f>SUM(H6:H16)</f>
        <v>93</v>
      </c>
      <c r="J17" s="35">
        <f>G17/H17</f>
        <v>0</v>
      </c>
      <c r="K17" s="39">
        <f>COUNTBLANK(C6:C16)</f>
        <v>11</v>
      </c>
    </row>
    <row r="18" spans="1:11" s="2" customFormat="1" ht="35.1" customHeight="1" thickTop="1" x14ac:dyDescent="0.25">
      <c r="A18" s="6">
        <v>39</v>
      </c>
      <c r="B18" s="8" t="s">
        <v>59</v>
      </c>
      <c r="C18" s="13"/>
      <c r="E18" s="18">
        <v>3</v>
      </c>
      <c r="F18" s="19" t="str">
        <f>IF(C18=Etc.!$G$4,3,IF(Crash!C18=Etc.!$G$5,2,IF(Crash!C18=Etc.!$G$6,1,"")))</f>
        <v/>
      </c>
      <c r="G18" s="19">
        <f>IF(F18=3,F18*E18,IF(F18=2,F18*E18,IF(F18=1,F18*E18,0)))</f>
        <v>0</v>
      </c>
      <c r="H18" s="20">
        <f>E18*3</f>
        <v>9</v>
      </c>
      <c r="K18" s="40"/>
    </row>
    <row r="19" spans="1:11" s="2" customFormat="1" ht="35.1" customHeight="1" x14ac:dyDescent="0.25">
      <c r="A19" s="6">
        <v>40</v>
      </c>
      <c r="B19" s="14" t="s">
        <v>60</v>
      </c>
      <c r="C19" s="13"/>
      <c r="E19" s="18">
        <v>2</v>
      </c>
      <c r="F19" s="19" t="str">
        <f>IF(C19=Etc.!$G$4,3,IF(Crash!C19=Etc.!$G$5,2,IF(Crash!C19=Etc.!$G$6,1,"")))</f>
        <v/>
      </c>
      <c r="G19" s="19">
        <f>IF(F19=3,F19*E19,IF(F19=2,F19*E19,IF(F19=1,F19*E19,0)))</f>
        <v>0</v>
      </c>
      <c r="H19" s="20">
        <f>E19*3</f>
        <v>6</v>
      </c>
      <c r="K19" s="40"/>
    </row>
    <row r="20" spans="1:11" s="35" customFormat="1" ht="15" customHeight="1" thickBot="1" x14ac:dyDescent="0.3">
      <c r="A20" s="32"/>
      <c r="B20" s="56" t="s">
        <v>61</v>
      </c>
      <c r="C20" s="34"/>
      <c r="E20" s="32"/>
      <c r="F20" s="32"/>
      <c r="G20" s="32">
        <f>SUM(G18:G19)</f>
        <v>0</v>
      </c>
      <c r="H20" s="32">
        <f>SUM(H18:H19)</f>
        <v>15</v>
      </c>
      <c r="J20" s="35">
        <f>G20/H20</f>
        <v>0</v>
      </c>
      <c r="K20" s="39">
        <f>COUNTBLANK(C18:C19)</f>
        <v>2</v>
      </c>
    </row>
    <row r="21" spans="1:11" s="2" customFormat="1" ht="35.1" customHeight="1" thickTop="1" x14ac:dyDescent="0.25">
      <c r="A21" s="6">
        <v>41</v>
      </c>
      <c r="B21" s="8" t="s">
        <v>62</v>
      </c>
      <c r="C21" s="13"/>
      <c r="E21" s="18">
        <v>3</v>
      </c>
      <c r="F21" s="19" t="str">
        <f>IF(C21=Etc.!$G$4,3,IF(Crash!C21=Etc.!$G$5,2,IF(Crash!C21=Etc.!$G$6,1,"")))</f>
        <v/>
      </c>
      <c r="G21" s="19">
        <f>IF(F21=3,F21*E21,IF(F21=2,F21*E21,IF(F21=1,F21*E21,0)))</f>
        <v>0</v>
      </c>
      <c r="H21" s="20">
        <f>E21*3</f>
        <v>9</v>
      </c>
      <c r="K21" s="40"/>
    </row>
    <row r="22" spans="1:11" s="2" customFormat="1" ht="35.1" customHeight="1" x14ac:dyDescent="0.25">
      <c r="A22" s="6">
        <v>42</v>
      </c>
      <c r="B22" s="8" t="s">
        <v>63</v>
      </c>
      <c r="C22" s="13"/>
      <c r="E22" s="18">
        <v>2</v>
      </c>
      <c r="F22" s="19" t="str">
        <f>IF(C22=Etc.!$G$4,3,IF(Crash!C22=Etc.!$G$5,2,IF(Crash!C22=Etc.!$G$6,1,"")))</f>
        <v/>
      </c>
      <c r="G22" s="19">
        <f>IF(F22=3,F22*E22,IF(F22=2,F22*E22,IF(F22=1,F22*E22,0)))</f>
        <v>0</v>
      </c>
      <c r="H22" s="20">
        <f>E22*3</f>
        <v>6</v>
      </c>
      <c r="K22" s="40"/>
    </row>
    <row r="23" spans="1:11" s="2" customFormat="1" ht="35.1" customHeight="1" x14ac:dyDescent="0.25">
      <c r="A23" s="6">
        <v>43</v>
      </c>
      <c r="B23" s="8" t="s">
        <v>64</v>
      </c>
      <c r="C23" s="13"/>
      <c r="E23" s="18">
        <v>3</v>
      </c>
      <c r="F23" s="19" t="str">
        <f>IF(C23=Etc.!$G$4,3,IF(Crash!C23=Etc.!$G$5,2,IF(Crash!C23=Etc.!$G$6,1,"")))</f>
        <v/>
      </c>
      <c r="G23" s="19">
        <f>IF(F23=3,F23*E23,IF(F23=2,F23*E23,IF(F23=1,F23*E23,0)))</f>
        <v>0</v>
      </c>
      <c r="H23" s="20">
        <f>E23*3</f>
        <v>9</v>
      </c>
      <c r="K23" s="40"/>
    </row>
    <row r="24" spans="1:11" ht="35.1" customHeight="1" x14ac:dyDescent="0.25">
      <c r="A24" s="6">
        <v>44</v>
      </c>
      <c r="B24" s="8" t="s">
        <v>65</v>
      </c>
      <c r="C24" s="13"/>
      <c r="E24" s="18">
        <v>2</v>
      </c>
      <c r="F24" s="19" t="str">
        <f>IF(C24=Etc.!$G$4,3,IF(Crash!C24=Etc.!$G$5,2,IF(Crash!C24=Etc.!$G$6,1,"")))</f>
        <v/>
      </c>
      <c r="G24" s="19">
        <f>IF(F24=3,F24*E24,IF(F24=2,F24*E24,IF(F24=1,F24*E24,0)))</f>
        <v>0</v>
      </c>
      <c r="H24" s="20">
        <f>E24*3</f>
        <v>6</v>
      </c>
    </row>
    <row r="25" spans="1:11" s="35" customFormat="1" ht="15" customHeight="1" thickBot="1" x14ac:dyDescent="0.3">
      <c r="A25" s="32"/>
      <c r="B25" s="56" t="s">
        <v>66</v>
      </c>
      <c r="C25" s="34"/>
      <c r="E25" s="32"/>
      <c r="F25" s="32"/>
      <c r="G25" s="32">
        <f>SUM(G21:G24)</f>
        <v>0</v>
      </c>
      <c r="H25" s="32">
        <f>SUM(H21:H24)</f>
        <v>30</v>
      </c>
      <c r="J25" s="35">
        <f>G25/H25</f>
        <v>0</v>
      </c>
      <c r="K25" s="39">
        <f>COUNTBLANK(C21:C24)</f>
        <v>4</v>
      </c>
    </row>
    <row r="26" spans="1:11" ht="35.1" customHeight="1" thickTop="1" x14ac:dyDescent="0.25">
      <c r="A26" s="6">
        <v>45</v>
      </c>
      <c r="B26" s="8" t="s">
        <v>67</v>
      </c>
      <c r="C26" s="13"/>
      <c r="E26" s="18">
        <v>3</v>
      </c>
      <c r="F26" s="19" t="str">
        <f>IF(C26=Etc.!$G$4,3,IF(Crash!C26=Etc.!$G$5,2,IF(Crash!C26=Etc.!$G$6,1,"")))</f>
        <v/>
      </c>
      <c r="G26" s="19">
        <f>IF(F26=3,F26*E26,IF(F26=2,F26*E26,IF(F26=1,F26*E26,0)))</f>
        <v>0</v>
      </c>
      <c r="H26" s="20">
        <f t="shared" ref="H26:H33" si="2">E26*3</f>
        <v>9</v>
      </c>
    </row>
    <row r="27" spans="1:11" ht="35.1" customHeight="1" x14ac:dyDescent="0.25">
      <c r="A27" s="6">
        <v>46</v>
      </c>
      <c r="B27" s="8" t="s">
        <v>68</v>
      </c>
      <c r="C27" s="13"/>
      <c r="E27" s="18">
        <v>3</v>
      </c>
      <c r="F27" s="19" t="str">
        <f>IF(C27=Etc.!$G$4,3,IF(Crash!C27=Etc.!$G$5,2,IF(Crash!C27=Etc.!$G$6,1,"")))</f>
        <v/>
      </c>
      <c r="G27" s="19">
        <f>IF(F27=3,F27*E27,IF(F27=2,F27*E27,IF(F27=1,F27*E27,0)))</f>
        <v>0</v>
      </c>
      <c r="H27" s="20">
        <f t="shared" si="2"/>
        <v>9</v>
      </c>
    </row>
    <row r="28" spans="1:11" ht="45" x14ac:dyDescent="0.25">
      <c r="A28" s="6">
        <v>47</v>
      </c>
      <c r="B28" s="8" t="s">
        <v>69</v>
      </c>
      <c r="C28" s="13"/>
      <c r="E28" s="18">
        <v>3</v>
      </c>
      <c r="F28" s="19" t="str">
        <f>IF(C28=Etc.!$G$4,3,IF(Crash!C28=Etc.!$G$5,2,IF(Crash!C28=Etc.!$G$6,1,"")))</f>
        <v/>
      </c>
      <c r="G28" s="19">
        <f>IF(F28=3,F28*E28,IF(F28=2,F28*E28,IF(F28=1,F28*E28,0)))</f>
        <v>0</v>
      </c>
      <c r="H28" s="20">
        <f t="shared" si="2"/>
        <v>9</v>
      </c>
    </row>
    <row r="29" spans="1:11" ht="35.1" customHeight="1" x14ac:dyDescent="0.25">
      <c r="A29" s="6">
        <v>48</v>
      </c>
      <c r="B29" s="8" t="s">
        <v>70</v>
      </c>
      <c r="C29" s="13"/>
      <c r="E29" s="18">
        <v>3</v>
      </c>
      <c r="F29" s="19" t="str">
        <f>IF(C29=Etc.!$G$4,3,IF(Crash!C29=Etc.!$G$5,2,IF(Crash!C29=Etc.!$G$6,1,"")))</f>
        <v/>
      </c>
      <c r="G29" s="19">
        <f t="shared" ref="G29:G33" si="3">IF(F29=3,F29*E29,IF(F29=2,F29*E29,IF(F29=1,F29*E29,0)))</f>
        <v>0</v>
      </c>
      <c r="H29" s="20">
        <f t="shared" si="2"/>
        <v>9</v>
      </c>
    </row>
    <row r="30" spans="1:11" ht="35.1" customHeight="1" x14ac:dyDescent="0.25">
      <c r="A30" s="6">
        <v>49</v>
      </c>
      <c r="B30" s="8" t="s">
        <v>71</v>
      </c>
      <c r="C30" s="13"/>
      <c r="E30" s="18">
        <v>2</v>
      </c>
      <c r="F30" s="19" t="str">
        <f>IF(C30=Etc.!$G$4,3,IF(Crash!C30=Etc.!$G$5,2,IF(Crash!C30=Etc.!$G$6,1,"")))</f>
        <v/>
      </c>
      <c r="G30" s="19">
        <f t="shared" si="3"/>
        <v>0</v>
      </c>
      <c r="H30" s="20">
        <f t="shared" si="2"/>
        <v>6</v>
      </c>
    </row>
    <row r="31" spans="1:11" ht="35.1" customHeight="1" x14ac:dyDescent="0.25">
      <c r="A31" s="6">
        <v>50</v>
      </c>
      <c r="B31" s="15" t="s">
        <v>72</v>
      </c>
      <c r="C31" s="13"/>
      <c r="E31" s="18">
        <v>2</v>
      </c>
      <c r="F31" s="19" t="str">
        <f>IF(C31=Etc.!$G$4,3,IF(Crash!C31=Etc.!$G$5,2,IF(Crash!C31=Etc.!$G$6,1,"")))</f>
        <v/>
      </c>
      <c r="G31" s="19">
        <f t="shared" si="3"/>
        <v>0</v>
      </c>
      <c r="H31" s="20">
        <f t="shared" si="2"/>
        <v>6</v>
      </c>
    </row>
    <row r="32" spans="1:11" ht="35.1" customHeight="1" x14ac:dyDescent="0.25">
      <c r="A32" s="6">
        <v>51</v>
      </c>
      <c r="B32" s="15" t="s">
        <v>73</v>
      </c>
      <c r="C32" s="13"/>
      <c r="E32" s="18">
        <v>3</v>
      </c>
      <c r="F32" s="19" t="str">
        <f>IF(C32=Etc.!$G$4,3,IF(Crash!C32=Etc.!$G$5,2,IF(Crash!C32=Etc.!$G$6,1,"")))</f>
        <v/>
      </c>
      <c r="G32" s="19">
        <f t="shared" si="3"/>
        <v>0</v>
      </c>
      <c r="H32" s="20">
        <f t="shared" si="2"/>
        <v>9</v>
      </c>
    </row>
    <row r="33" spans="1:11" ht="35.1" customHeight="1" x14ac:dyDescent="0.25">
      <c r="A33" s="6">
        <v>52</v>
      </c>
      <c r="B33" s="8" t="s">
        <v>74</v>
      </c>
      <c r="C33" s="13"/>
      <c r="E33" s="18">
        <v>3</v>
      </c>
      <c r="F33" s="19" t="str">
        <f>IF(C33=Etc.!$G$4,3,IF(Crash!C33=Etc.!$G$5,2,IF(Crash!C33=Etc.!$G$6,1,"")))</f>
        <v/>
      </c>
      <c r="G33" s="19">
        <f t="shared" si="3"/>
        <v>0</v>
      </c>
      <c r="H33" s="20">
        <f t="shared" si="2"/>
        <v>9</v>
      </c>
    </row>
    <row r="34" spans="1:11" s="35" customFormat="1" ht="15" customHeight="1" thickBot="1" x14ac:dyDescent="0.3">
      <c r="A34" s="32"/>
      <c r="B34" s="56" t="s">
        <v>75</v>
      </c>
      <c r="C34" s="34"/>
      <c r="E34" s="32"/>
      <c r="F34" s="32"/>
      <c r="G34" s="32">
        <f>SUM(G26:G33)</f>
        <v>0</v>
      </c>
      <c r="H34" s="32">
        <f>SUM(H26:H33)</f>
        <v>66</v>
      </c>
      <c r="J34" s="35">
        <f>G34/H34</f>
        <v>0</v>
      </c>
      <c r="K34" s="39">
        <f>COUNTBLANK(C26:C33)</f>
        <v>8</v>
      </c>
    </row>
    <row r="35" spans="1:11" ht="35.1" customHeight="1" thickTop="1" x14ac:dyDescent="0.25">
      <c r="A35" s="6">
        <v>53</v>
      </c>
      <c r="B35" s="8" t="s">
        <v>76</v>
      </c>
      <c r="C35" s="13"/>
      <c r="E35" s="18">
        <v>2</v>
      </c>
      <c r="F35" s="19" t="str">
        <f>IF(C35=Etc.!$G$4,3,IF(Crash!C35=Etc.!$G$5,2,IF(Crash!C35=Etc.!$G$6,1,"")))</f>
        <v/>
      </c>
      <c r="G35" s="19">
        <f t="shared" ref="G35:G37" si="4">IF(F35=3,F35*E35,IF(F35=2,F35*E35,IF(F35=1,F35*E35,0)))</f>
        <v>0</v>
      </c>
      <c r="H35" s="20">
        <f>E35*3</f>
        <v>6</v>
      </c>
    </row>
    <row r="36" spans="1:11" ht="35.1" customHeight="1" x14ac:dyDescent="0.25">
      <c r="A36" s="6">
        <v>54</v>
      </c>
      <c r="B36" s="8" t="s">
        <v>77</v>
      </c>
      <c r="C36" s="13"/>
      <c r="E36" s="18">
        <v>2</v>
      </c>
      <c r="F36" s="19" t="str">
        <f>IF(C36=Etc.!$G$4,3,IF(Crash!C36=Etc.!$G$5,2,IF(Crash!C36=Etc.!$G$6,1,"")))</f>
        <v/>
      </c>
      <c r="G36" s="19">
        <f t="shared" si="4"/>
        <v>0</v>
      </c>
      <c r="H36" s="20">
        <f>E36*3</f>
        <v>6</v>
      </c>
    </row>
    <row r="37" spans="1:11" ht="35.1" customHeight="1" x14ac:dyDescent="0.25">
      <c r="A37" s="6">
        <v>55</v>
      </c>
      <c r="B37" s="8" t="s">
        <v>78</v>
      </c>
      <c r="C37" s="13"/>
      <c r="E37" s="18">
        <v>2</v>
      </c>
      <c r="F37" s="19" t="str">
        <f>IF(C37=Etc.!$G$4,3,IF(Crash!C37=Etc.!$G$5,2,IF(Crash!C37=Etc.!$G$6,1,"")))</f>
        <v/>
      </c>
      <c r="G37" s="19">
        <f t="shared" si="4"/>
        <v>0</v>
      </c>
      <c r="H37" s="20">
        <f>E37*3</f>
        <v>6</v>
      </c>
    </row>
    <row r="38" spans="1:11" ht="35.1" customHeight="1" x14ac:dyDescent="0.25">
      <c r="A38" s="6">
        <v>56</v>
      </c>
      <c r="B38" s="8" t="s">
        <v>79</v>
      </c>
      <c r="C38" s="13"/>
      <c r="E38" s="18">
        <v>2</v>
      </c>
      <c r="F38" s="19" t="str">
        <f>IF(C38=Etc.!$G$4,3,IF(Crash!C38=Etc.!$G$5,2,IF(Crash!C38=Etc.!$G$6,1,"")))</f>
        <v/>
      </c>
      <c r="G38" s="19">
        <f t="shared" ref="G38:G39" si="5">IF(F38=3,F38*E38,IF(F38=2,F38*E38,IF(F38=1,F38*E38,0)))</f>
        <v>0</v>
      </c>
      <c r="H38" s="20">
        <f>E38*3</f>
        <v>6</v>
      </c>
    </row>
    <row r="39" spans="1:11" ht="35.1" customHeight="1" x14ac:dyDescent="0.25">
      <c r="A39" s="6">
        <v>57</v>
      </c>
      <c r="B39" s="8" t="s">
        <v>80</v>
      </c>
      <c r="C39" s="13"/>
      <c r="E39" s="18">
        <v>2</v>
      </c>
      <c r="F39" s="19" t="str">
        <f>IF(C39=Etc.!$G$4,3,IF(Crash!C39=Etc.!$G$5,2,IF(Crash!C39=Etc.!$G$6,1,"")))</f>
        <v/>
      </c>
      <c r="G39" s="19">
        <f t="shared" si="5"/>
        <v>0</v>
      </c>
      <c r="H39" s="20">
        <f>E39*3</f>
        <v>6</v>
      </c>
    </row>
    <row r="40" spans="1:11" s="35" customFormat="1" ht="15" customHeight="1" thickBot="1" x14ac:dyDescent="0.3">
      <c r="A40" s="32"/>
      <c r="B40" s="56" t="s">
        <v>81</v>
      </c>
      <c r="C40" s="34"/>
      <c r="E40" s="32"/>
      <c r="F40" s="32"/>
      <c r="G40" s="32">
        <f>SUM(G35:G39)</f>
        <v>0</v>
      </c>
      <c r="H40" s="32">
        <f>SUM(H35:H39)</f>
        <v>30</v>
      </c>
      <c r="J40" s="35">
        <f>G40/H40</f>
        <v>0</v>
      </c>
      <c r="K40" s="39">
        <f>COUNTBLANK(C35:C39)</f>
        <v>5</v>
      </c>
    </row>
    <row r="41" spans="1:11" ht="35.1" customHeight="1" thickTop="1" x14ac:dyDescent="0.25">
      <c r="A41" s="6">
        <v>58</v>
      </c>
      <c r="B41" s="8" t="s">
        <v>82</v>
      </c>
      <c r="C41" s="13"/>
      <c r="E41" s="18">
        <v>3</v>
      </c>
      <c r="F41" s="19" t="str">
        <f>IF(C41=Etc.!$G$4,3,IF(Crash!C41=Etc.!$G$5,2,IF(Crash!C41=Etc.!$G$6,1,"")))</f>
        <v/>
      </c>
      <c r="G41" s="19">
        <f t="shared" ref="G41:G45" si="6">IF(F41=3,F41*E41,IF(F41=2,F41*E41,IF(F41=1,F41*E41,0)))</f>
        <v>0</v>
      </c>
      <c r="H41" s="20">
        <f>E41*3</f>
        <v>9</v>
      </c>
    </row>
    <row r="42" spans="1:11" ht="50.1" customHeight="1" x14ac:dyDescent="0.25">
      <c r="A42" s="6">
        <v>59</v>
      </c>
      <c r="B42" s="8" t="s">
        <v>83</v>
      </c>
      <c r="C42" s="13"/>
      <c r="E42" s="18">
        <v>2</v>
      </c>
      <c r="F42" s="19" t="str">
        <f>IF(C42=Etc.!$G$4,3,IF(Crash!C42=Etc.!$G$5,2,IF(Crash!C42=Etc.!$G$6,1,"")))</f>
        <v/>
      </c>
      <c r="G42" s="19">
        <f t="shared" si="6"/>
        <v>0</v>
      </c>
      <c r="H42" s="20">
        <f>E42*3</f>
        <v>6</v>
      </c>
    </row>
    <row r="43" spans="1:11" ht="35.1" customHeight="1" x14ac:dyDescent="0.25">
      <c r="A43" s="6">
        <v>60</v>
      </c>
      <c r="B43" s="8" t="s">
        <v>84</v>
      </c>
      <c r="C43" s="13"/>
      <c r="E43" s="18">
        <v>3</v>
      </c>
      <c r="F43" s="19" t="str">
        <f>IF(C43=Etc.!$G$4,3,IF(Crash!C43=Etc.!$G$5,2,IF(Crash!C43=Etc.!$G$6,1,"")))</f>
        <v/>
      </c>
      <c r="G43" s="19">
        <f t="shared" si="6"/>
        <v>0</v>
      </c>
      <c r="H43" s="20">
        <f t="shared" ref="H43:H58" si="7">E43*3</f>
        <v>9</v>
      </c>
    </row>
    <row r="44" spans="1:11" ht="35.1" customHeight="1" x14ac:dyDescent="0.25">
      <c r="A44" s="6">
        <v>61</v>
      </c>
      <c r="B44" s="8" t="s">
        <v>85</v>
      </c>
      <c r="C44" s="13"/>
      <c r="E44" s="18">
        <v>3</v>
      </c>
      <c r="F44" s="19" t="str">
        <f>IF(C44=Etc.!$G$4,3,IF(Crash!C44=Etc.!$G$5,2,IF(Crash!C44=Etc.!$G$6,1,"")))</f>
        <v/>
      </c>
      <c r="G44" s="19">
        <f t="shared" si="6"/>
        <v>0</v>
      </c>
      <c r="H44" s="20">
        <f t="shared" si="7"/>
        <v>9</v>
      </c>
    </row>
    <row r="45" spans="1:11" ht="35.1" customHeight="1" x14ac:dyDescent="0.25">
      <c r="A45" s="6">
        <v>62</v>
      </c>
      <c r="B45" s="8" t="s">
        <v>86</v>
      </c>
      <c r="C45" s="13"/>
      <c r="E45" s="18">
        <v>3</v>
      </c>
      <c r="F45" s="19" t="str">
        <f>IF(C45=Etc.!$G$4,3,IF(Crash!C45=Etc.!$G$5,2,IF(Crash!C45=Etc.!$G$6,1,"")))</f>
        <v/>
      </c>
      <c r="G45" s="19">
        <f t="shared" si="6"/>
        <v>0</v>
      </c>
      <c r="H45" s="20">
        <f t="shared" si="7"/>
        <v>9</v>
      </c>
    </row>
    <row r="46" spans="1:11" ht="35.1" customHeight="1" x14ac:dyDescent="0.25">
      <c r="A46" s="6">
        <v>63</v>
      </c>
      <c r="B46" s="8" t="s">
        <v>87</v>
      </c>
      <c r="C46" s="13"/>
      <c r="E46" s="18">
        <v>3</v>
      </c>
      <c r="F46" s="19" t="str">
        <f>IF(C46=Etc.!$G$4,3,IF(Crash!C46=Etc.!$G$5,2,IF(Crash!C46=Etc.!$G$6,1,"")))</f>
        <v/>
      </c>
      <c r="G46" s="19">
        <f t="shared" ref="G46:G58" si="8">IF(F46=3,F46*E46,IF(F46=2,F46*E46,IF(F46=1,F46*E46,0)))</f>
        <v>0</v>
      </c>
      <c r="H46" s="20">
        <f t="shared" si="7"/>
        <v>9</v>
      </c>
    </row>
    <row r="47" spans="1:11" ht="35.1" customHeight="1" x14ac:dyDescent="0.25">
      <c r="A47" s="6">
        <v>64</v>
      </c>
      <c r="B47" s="8" t="s">
        <v>88</v>
      </c>
      <c r="C47" s="13"/>
      <c r="E47" s="18">
        <v>3</v>
      </c>
      <c r="F47" s="19" t="str">
        <f>IF(C47=Etc.!$G$4,3,IF(Crash!C47=Etc.!$G$5,2,IF(Crash!C47=Etc.!$G$6,1,"")))</f>
        <v/>
      </c>
      <c r="G47" s="19">
        <f t="shared" si="8"/>
        <v>0</v>
      </c>
      <c r="H47" s="20">
        <f t="shared" si="7"/>
        <v>9</v>
      </c>
    </row>
    <row r="48" spans="1:11" ht="35.1" customHeight="1" x14ac:dyDescent="0.25">
      <c r="A48" s="6">
        <v>65</v>
      </c>
      <c r="B48" s="8" t="s">
        <v>89</v>
      </c>
      <c r="C48" s="13"/>
      <c r="E48" s="18">
        <v>3</v>
      </c>
      <c r="F48" s="19" t="str">
        <f>IF(C48=Etc.!$G$4,3,IF(Crash!C48=Etc.!$G$5,2,IF(Crash!C48=Etc.!$G$6,1,"")))</f>
        <v/>
      </c>
      <c r="G48" s="19">
        <f t="shared" si="8"/>
        <v>0</v>
      </c>
      <c r="H48" s="20">
        <f t="shared" si="7"/>
        <v>9</v>
      </c>
    </row>
    <row r="49" spans="1:11" ht="35.1" customHeight="1" x14ac:dyDescent="0.25">
      <c r="A49" s="6">
        <v>66</v>
      </c>
      <c r="B49" s="8" t="s">
        <v>90</v>
      </c>
      <c r="C49" s="13"/>
      <c r="E49" s="18">
        <v>3</v>
      </c>
      <c r="F49" s="19" t="str">
        <f>IF(C49=Etc.!$G$4,3,IF(Crash!C49=Etc.!$G$5,2,IF(Crash!C49=Etc.!$G$6,1,"")))</f>
        <v/>
      </c>
      <c r="G49" s="19">
        <f t="shared" si="8"/>
        <v>0</v>
      </c>
      <c r="H49" s="20">
        <f t="shared" si="7"/>
        <v>9</v>
      </c>
    </row>
    <row r="50" spans="1:11" ht="35.1" customHeight="1" x14ac:dyDescent="0.25">
      <c r="A50" s="6">
        <v>67</v>
      </c>
      <c r="B50" s="8" t="s">
        <v>91</v>
      </c>
      <c r="C50" s="13"/>
      <c r="E50" s="18">
        <v>2</v>
      </c>
      <c r="F50" s="19" t="str">
        <f>IF(C50=Etc.!$G$4,3,IF(Crash!C50=Etc.!$G$5,2,IF(Crash!C50=Etc.!$G$6,1,"")))</f>
        <v/>
      </c>
      <c r="G50" s="19">
        <f t="shared" si="8"/>
        <v>0</v>
      </c>
      <c r="H50" s="20">
        <f t="shared" si="7"/>
        <v>6</v>
      </c>
    </row>
    <row r="51" spans="1:11" ht="35.1" customHeight="1" x14ac:dyDescent="0.25">
      <c r="A51" s="6">
        <v>68</v>
      </c>
      <c r="B51" s="8" t="s">
        <v>92</v>
      </c>
      <c r="C51" s="13"/>
      <c r="E51" s="18">
        <v>3</v>
      </c>
      <c r="F51" s="19" t="str">
        <f>IF(C51=Etc.!$G$4,3,IF(Crash!C51=Etc.!$G$5,2,IF(Crash!C51=Etc.!$G$6,1,"")))</f>
        <v/>
      </c>
      <c r="G51" s="19">
        <f t="shared" si="8"/>
        <v>0</v>
      </c>
      <c r="H51" s="20">
        <f t="shared" si="7"/>
        <v>9</v>
      </c>
    </row>
    <row r="52" spans="1:11" ht="35.1" customHeight="1" x14ac:dyDescent="0.25">
      <c r="A52" s="6">
        <v>69</v>
      </c>
      <c r="B52" s="8" t="s">
        <v>93</v>
      </c>
      <c r="C52" s="13"/>
      <c r="E52" s="18">
        <v>3</v>
      </c>
      <c r="F52" s="19" t="str">
        <f>IF(C52=Etc.!$G$4,3,IF(Crash!C52=Etc.!$G$5,2,IF(Crash!C52=Etc.!$G$6,1,"")))</f>
        <v/>
      </c>
      <c r="G52" s="19">
        <f t="shared" si="8"/>
        <v>0</v>
      </c>
      <c r="H52" s="20">
        <f t="shared" si="7"/>
        <v>9</v>
      </c>
    </row>
    <row r="53" spans="1:11" ht="35.1" customHeight="1" x14ac:dyDescent="0.25">
      <c r="A53" s="6">
        <v>70</v>
      </c>
      <c r="B53" s="8" t="s">
        <v>94</v>
      </c>
      <c r="C53" s="13"/>
      <c r="E53" s="18">
        <v>3</v>
      </c>
      <c r="F53" s="19" t="str">
        <f>IF(C53=Etc.!$G$4,3,IF(Crash!C53=Etc.!$G$5,2,IF(Crash!C53=Etc.!$G$6,1,"")))</f>
        <v/>
      </c>
      <c r="G53" s="19">
        <f t="shared" si="8"/>
        <v>0</v>
      </c>
      <c r="H53" s="20">
        <f t="shared" si="7"/>
        <v>9</v>
      </c>
    </row>
    <row r="54" spans="1:11" ht="35.1" customHeight="1" x14ac:dyDescent="0.25">
      <c r="A54" s="6">
        <v>71</v>
      </c>
      <c r="B54" s="8" t="s">
        <v>95</v>
      </c>
      <c r="C54" s="13"/>
      <c r="E54" s="18">
        <v>2</v>
      </c>
      <c r="F54" s="19" t="str">
        <f>IF(C54=Etc.!$G$4,3,IF(Crash!C54=Etc.!$G$5,2,IF(Crash!C54=Etc.!$G$6,1,"")))</f>
        <v/>
      </c>
      <c r="G54" s="19">
        <f t="shared" si="8"/>
        <v>0</v>
      </c>
      <c r="H54" s="20">
        <f t="shared" si="7"/>
        <v>6</v>
      </c>
    </row>
    <row r="55" spans="1:11" ht="35.1" customHeight="1" x14ac:dyDescent="0.25">
      <c r="A55" s="6">
        <v>72</v>
      </c>
      <c r="B55" s="8" t="s">
        <v>96</v>
      </c>
      <c r="C55" s="13"/>
      <c r="E55" s="18">
        <v>2</v>
      </c>
      <c r="F55" s="19" t="str">
        <f>IF(C55=Etc.!$G$4,3,IF(Crash!C55=Etc.!$G$5,2,IF(Crash!C55=Etc.!$G$6,1,"")))</f>
        <v/>
      </c>
      <c r="G55" s="19">
        <f t="shared" si="8"/>
        <v>0</v>
      </c>
      <c r="H55" s="20">
        <f t="shared" si="7"/>
        <v>6</v>
      </c>
    </row>
    <row r="56" spans="1:11" ht="35.1" customHeight="1" x14ac:dyDescent="0.25">
      <c r="A56" s="6">
        <v>73</v>
      </c>
      <c r="B56" s="8" t="s">
        <v>97</v>
      </c>
      <c r="C56" s="13"/>
      <c r="E56" s="18">
        <v>3</v>
      </c>
      <c r="F56" s="19" t="str">
        <f>IF(C56=Etc.!$G$4,3,IF(Crash!C56=Etc.!$G$5,2,IF(Crash!C56=Etc.!$G$6,1,"")))</f>
        <v/>
      </c>
      <c r="G56" s="19">
        <f t="shared" si="8"/>
        <v>0</v>
      </c>
      <c r="H56" s="20">
        <f t="shared" si="7"/>
        <v>9</v>
      </c>
    </row>
    <row r="57" spans="1:11" ht="35.1" customHeight="1" x14ac:dyDescent="0.25">
      <c r="A57" s="6">
        <v>74</v>
      </c>
      <c r="B57" s="8" t="s">
        <v>98</v>
      </c>
      <c r="C57" s="13"/>
      <c r="E57" s="18">
        <v>2</v>
      </c>
      <c r="F57" s="19" t="str">
        <f>IF(C57=Etc.!$G$4,3,IF(Crash!C57=Etc.!$G$5,2,IF(Crash!C57=Etc.!$G$6,1,"")))</f>
        <v/>
      </c>
      <c r="G57" s="19">
        <f t="shared" si="8"/>
        <v>0</v>
      </c>
      <c r="H57" s="20">
        <f t="shared" si="7"/>
        <v>6</v>
      </c>
    </row>
    <row r="58" spans="1:11" ht="35.1" customHeight="1" thickBot="1" x14ac:dyDescent="0.3">
      <c r="A58" s="6">
        <v>75</v>
      </c>
      <c r="B58" s="8" t="s">
        <v>99</v>
      </c>
      <c r="C58" s="13"/>
      <c r="E58" s="18">
        <v>3</v>
      </c>
      <c r="F58" s="19" t="str">
        <f>IF(C58=Etc.!$G$4,3,IF(Crash!C58=Etc.!$G$5,2,IF(Crash!C58=Etc.!$G$6,1,"")))</f>
        <v/>
      </c>
      <c r="G58" s="19">
        <f t="shared" si="8"/>
        <v>0</v>
      </c>
      <c r="H58" s="20">
        <f t="shared" si="7"/>
        <v>9</v>
      </c>
    </row>
    <row r="59" spans="1:11" s="35" customFormat="1" ht="15" customHeight="1" thickTop="1" thickBot="1" x14ac:dyDescent="0.3">
      <c r="A59" s="32"/>
      <c r="B59" s="33"/>
      <c r="C59" s="34"/>
      <c r="E59" s="32"/>
      <c r="F59" s="32"/>
      <c r="G59" s="32">
        <f>SUM(G41:G58)</f>
        <v>0</v>
      </c>
      <c r="H59" s="32">
        <f>SUM(H41:H58)</f>
        <v>147</v>
      </c>
      <c r="J59" s="36">
        <f>G59/H59</f>
        <v>0</v>
      </c>
      <c r="K59" s="41">
        <f>COUNTBLANK(C41:C58)</f>
        <v>18</v>
      </c>
    </row>
    <row r="60" spans="1:11" ht="15.75" thickTop="1" x14ac:dyDescent="0.25">
      <c r="A60" s="6"/>
    </row>
    <row r="61" spans="1:11" x14ac:dyDescent="0.25">
      <c r="A61" s="6"/>
    </row>
    <row r="62" spans="1:11" ht="15.75" thickBot="1" x14ac:dyDescent="0.3"/>
    <row r="63" spans="1:11" ht="16.5" thickTop="1" thickBot="1" x14ac:dyDescent="0.3">
      <c r="F63" s="23" t="s">
        <v>140</v>
      </c>
      <c r="G63" s="16">
        <f>SUM(G59,G40,G34,G25,G20,G17)</f>
        <v>0</v>
      </c>
      <c r="H63" s="16">
        <f>SUM(H59,H40,H34,H25,H20,H17)</f>
        <v>381</v>
      </c>
      <c r="J63" s="22">
        <f>G63/H63</f>
        <v>0</v>
      </c>
      <c r="K63" s="42">
        <f>SUM(K59,K40,K34,K25,K20,K17)</f>
        <v>48</v>
      </c>
    </row>
    <row r="64" spans="1:11" ht="15.75" thickTop="1" x14ac:dyDescent="0.25"/>
  </sheetData>
  <sheetProtection algorithmName="SHA-512" hashValue="EKRg5+MAMJEoC1KPSyhuBHIf8vG2wkTZdHF+KSBMNANDFSRrG/KQJzpweLx2s67Jhf8jPvKHq023sC75b5l+ZQ==" saltValue="IPmHXqoUibMyr2CMJmtfyg==" spinCount="100000" sheet="1" objects="1" scenarios="1"/>
  <mergeCells count="3">
    <mergeCell ref="A1:C1"/>
    <mergeCell ref="A2:C2"/>
    <mergeCell ref="A3:C3"/>
  </mergeCells>
  <conditionalFormatting sqref="C6:C16 C18:C19 C21:C24">
    <cfRule type="cellIs" dxfId="42" priority="13" operator="lessThan">
      <formula>""""""</formula>
    </cfRule>
  </conditionalFormatting>
  <conditionalFormatting sqref="C35:C39">
    <cfRule type="cellIs" dxfId="41" priority="3" operator="lessThan">
      <formula>""""""</formula>
    </cfRule>
  </conditionalFormatting>
  <conditionalFormatting sqref="C41:C58">
    <cfRule type="cellIs" dxfId="40" priority="2" operator="lessThan">
      <formula>""""""</formula>
    </cfRule>
  </conditionalFormatting>
  <conditionalFormatting sqref="C26:C33">
    <cfRule type="cellIs" dxfId="39" priority="1" operator="lessThan">
      <formula>""""""</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C5:C59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7F1C"/>
  </sheetPr>
  <dimension ref="A1:K57"/>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style="4" customWidth="1"/>
    <col min="4" max="4" width="9.140625" hidden="1" customWidth="1"/>
    <col min="5" max="8" width="9.140625" style="16" hidden="1" customWidth="1"/>
    <col min="9" max="10" width="9.140625" hidden="1" customWidth="1"/>
    <col min="11" max="11" width="9.140625" style="37" hidden="1" customWidth="1"/>
  </cols>
  <sheetData>
    <row r="1" spans="1:11" ht="23.25" x14ac:dyDescent="0.35">
      <c r="A1" s="99" t="s">
        <v>145</v>
      </c>
      <c r="B1" s="99"/>
      <c r="C1" s="99"/>
    </row>
    <row r="2" spans="1:11" s="3" customFormat="1" ht="110.1" customHeight="1" x14ac:dyDescent="0.25">
      <c r="A2" s="100" t="s">
        <v>435</v>
      </c>
      <c r="B2" s="100"/>
      <c r="C2" s="100"/>
      <c r="E2" s="16"/>
      <c r="F2" s="16"/>
      <c r="G2" s="16"/>
      <c r="H2" s="16"/>
      <c r="K2" s="38"/>
    </row>
    <row r="3" spans="1:11" ht="20.100000000000001" customHeight="1" x14ac:dyDescent="0.25">
      <c r="A3" s="103" t="str">
        <f>IF(K56=0,"You have answered all the questions in this section. Please proceed to the next tab.",CONCATENATE("You have answered ",SUM(COUNT(A6:A51)-K56)," question(s) in this section. There are ",K56," questions remaining."))</f>
        <v>You have answered 0 question(s) in this section. There are 41 questions remaining.</v>
      </c>
      <c r="B3" s="103"/>
      <c r="C3" s="103"/>
    </row>
    <row r="4" spans="1:11" ht="22.5" x14ac:dyDescent="0.35">
      <c r="A4" s="43" t="s">
        <v>18</v>
      </c>
      <c r="B4" s="44" t="s">
        <v>144</v>
      </c>
      <c r="C4" s="45" t="s">
        <v>441</v>
      </c>
      <c r="E4" s="17" t="s">
        <v>44</v>
      </c>
      <c r="F4" s="17" t="s">
        <v>100</v>
      </c>
      <c r="G4" s="17" t="s">
        <v>42</v>
      </c>
      <c r="H4" s="17" t="s">
        <v>43</v>
      </c>
    </row>
    <row r="5" spans="1:11" s="35" customFormat="1" ht="15" customHeight="1" thickBot="1" x14ac:dyDescent="0.3">
      <c r="A5" s="32"/>
      <c r="B5" s="56" t="s">
        <v>151</v>
      </c>
      <c r="C5" s="34"/>
      <c r="E5" s="32"/>
      <c r="F5" s="32"/>
      <c r="G5" s="32"/>
      <c r="H5" s="32"/>
      <c r="K5" s="39"/>
    </row>
    <row r="6" spans="1:11" s="2" customFormat="1" ht="35.1" customHeight="1" thickTop="1" x14ac:dyDescent="0.25">
      <c r="A6" s="6">
        <v>76</v>
      </c>
      <c r="B6" s="27" t="s">
        <v>146</v>
      </c>
      <c r="C6" s="13"/>
      <c r="E6" s="18">
        <v>3</v>
      </c>
      <c r="F6" s="19" t="str">
        <f>IF(C6=Etc.!$G$4,3,IF(Driver!C6=Etc.!$G$5,2,IF(Driver!C6=Etc.!$G$6,1,"")))</f>
        <v/>
      </c>
      <c r="G6" s="19">
        <f>IF(F6=3,F6*E6,IF(F6=2,F6*E6,IF(F6=1,F6*E6,0)))</f>
        <v>0</v>
      </c>
      <c r="H6" s="20">
        <f>E6*3</f>
        <v>9</v>
      </c>
      <c r="K6" s="40"/>
    </row>
    <row r="7" spans="1:11" s="2" customFormat="1" ht="35.1" customHeight="1" x14ac:dyDescent="0.25">
      <c r="A7" s="6">
        <v>77</v>
      </c>
      <c r="B7" s="27" t="s">
        <v>147</v>
      </c>
      <c r="C7" s="13"/>
      <c r="E7" s="18">
        <v>1</v>
      </c>
      <c r="F7" s="19" t="str">
        <f>IF(C7=Etc.!$G$4,3,IF(Driver!C7=Etc.!$G$5,2,IF(Driver!C7=Etc.!$G$6,1,"")))</f>
        <v/>
      </c>
      <c r="G7" s="19">
        <f t="shared" ref="G7:G8" si="0">IF(F7=3,F7*E7,IF(F7=2,F7*E7,IF(F7=1,F7*E7,0)))</f>
        <v>0</v>
      </c>
      <c r="H7" s="20">
        <f t="shared" ref="H7:H8" si="1">E7*3</f>
        <v>3</v>
      </c>
      <c r="K7" s="40"/>
    </row>
    <row r="8" spans="1:11" s="28" customFormat="1" ht="50.1" customHeight="1" x14ac:dyDescent="0.25">
      <c r="A8" s="21">
        <v>78</v>
      </c>
      <c r="B8" s="27" t="s">
        <v>148</v>
      </c>
      <c r="C8" s="13"/>
      <c r="E8" s="12">
        <v>2</v>
      </c>
      <c r="F8" s="29" t="str">
        <f>IF(C8=Etc.!$G$4,3,IF(Driver!C8=Etc.!$G$5,2,IF(Driver!C8=Etc.!$G$6,1,"")))</f>
        <v/>
      </c>
      <c r="G8" s="29">
        <f t="shared" si="0"/>
        <v>0</v>
      </c>
      <c r="H8" s="30">
        <f t="shared" si="1"/>
        <v>6</v>
      </c>
      <c r="K8" s="46"/>
    </row>
    <row r="9" spans="1:11" s="35" customFormat="1" ht="15" customHeight="1" thickBot="1" x14ac:dyDescent="0.3">
      <c r="A9" s="32"/>
      <c r="B9" s="56" t="s">
        <v>152</v>
      </c>
      <c r="C9" s="34"/>
      <c r="E9" s="32"/>
      <c r="F9" s="32"/>
      <c r="G9" s="32">
        <f>SUM(G6:G8)</f>
        <v>0</v>
      </c>
      <c r="H9" s="32">
        <f>SUM(H6:H8)</f>
        <v>18</v>
      </c>
      <c r="J9" s="35">
        <f>G9/H9</f>
        <v>0</v>
      </c>
      <c r="K9" s="39">
        <f>COUNTBLANK(C6:C8)</f>
        <v>3</v>
      </c>
    </row>
    <row r="10" spans="1:11" s="2" customFormat="1" ht="35.1" customHeight="1" thickTop="1" x14ac:dyDescent="0.25">
      <c r="A10" s="6">
        <v>79</v>
      </c>
      <c r="B10" s="31" t="s">
        <v>149</v>
      </c>
      <c r="C10" s="13"/>
      <c r="E10" s="18">
        <v>3</v>
      </c>
      <c r="F10" s="19" t="str">
        <f>IF(C10=Etc.!$G$4,3,IF(Driver!C10=Etc.!$G$5,2,IF(Driver!C10=Etc.!$G$6,1,"")))</f>
        <v/>
      </c>
      <c r="G10" s="19">
        <f>IF(F10=3,F10*E10,IF(F10=2,F10*E10,IF(F10=1,F10*E10,0)))</f>
        <v>0</v>
      </c>
      <c r="H10" s="20">
        <f>E10*3</f>
        <v>9</v>
      </c>
      <c r="K10" s="40"/>
    </row>
    <row r="11" spans="1:11" s="35" customFormat="1" ht="15" customHeight="1" thickBot="1" x14ac:dyDescent="0.3">
      <c r="A11" s="32"/>
      <c r="B11" s="56" t="s">
        <v>153</v>
      </c>
      <c r="C11" s="34"/>
      <c r="E11" s="32"/>
      <c r="F11" s="32"/>
      <c r="G11" s="32">
        <f>SUM(G10:G10)</f>
        <v>0</v>
      </c>
      <c r="H11" s="32">
        <f>SUM(H10:H10)</f>
        <v>9</v>
      </c>
      <c r="J11" s="35">
        <f>G11/H11</f>
        <v>0</v>
      </c>
      <c r="K11" s="39">
        <f>COUNTBLANK(C10:C10)</f>
        <v>1</v>
      </c>
    </row>
    <row r="12" spans="1:11" s="2" customFormat="1" ht="35.1" customHeight="1" thickTop="1" x14ac:dyDescent="0.25">
      <c r="A12" s="6">
        <v>80</v>
      </c>
      <c r="B12" s="55" t="s">
        <v>154</v>
      </c>
      <c r="C12" s="13"/>
      <c r="E12" s="18">
        <v>3</v>
      </c>
      <c r="F12" s="19" t="str">
        <f>IF(C12=Etc.!$G$4,3,IF(Driver!C12=Etc.!$G$5,2,IF(Driver!C12=Etc.!$G$6,1,"")))</f>
        <v/>
      </c>
      <c r="G12" s="19">
        <f>IF(F12=3,F12*E12,IF(F12=2,F12*E12,IF(F12=1,F12*E12,0)))</f>
        <v>0</v>
      </c>
      <c r="H12" s="20">
        <f>E12*3</f>
        <v>9</v>
      </c>
      <c r="K12" s="40"/>
    </row>
    <row r="13" spans="1:11" s="2" customFormat="1" ht="35.1" customHeight="1" x14ac:dyDescent="0.25">
      <c r="A13" s="6">
        <v>81</v>
      </c>
      <c r="B13" s="55" t="s">
        <v>155</v>
      </c>
      <c r="C13" s="13"/>
      <c r="E13" s="18">
        <v>3</v>
      </c>
      <c r="F13" s="19" t="str">
        <f>IF(C13=Etc.!$G$4,3,IF(Driver!C13=Etc.!$G$5,2,IF(Driver!C13=Etc.!$G$6,1,"")))</f>
        <v/>
      </c>
      <c r="G13" s="19">
        <f>IF(F13=3,F13*E13,IF(F13=2,F13*E13,IF(F13=1,F13*E13,0)))</f>
        <v>0</v>
      </c>
      <c r="H13" s="20">
        <f>E13*3</f>
        <v>9</v>
      </c>
      <c r="K13" s="40"/>
    </row>
    <row r="14" spans="1:11" s="2" customFormat="1" ht="35.1" customHeight="1" x14ac:dyDescent="0.25">
      <c r="A14" s="6">
        <v>82</v>
      </c>
      <c r="B14" s="55" t="s">
        <v>156</v>
      </c>
      <c r="C14" s="13"/>
      <c r="E14" s="18">
        <v>3</v>
      </c>
      <c r="F14" s="19" t="str">
        <f>IF(C14=Etc.!$G$4,3,IF(Driver!C14=Etc.!$G$5,2,IF(Driver!C14=Etc.!$G$6,1,"")))</f>
        <v/>
      </c>
      <c r="G14" s="19">
        <f>IF(F14=3,F14*E14,IF(F14=2,F14*E14,IF(F14=1,F14*E14,0)))</f>
        <v>0</v>
      </c>
      <c r="H14" s="20">
        <f>E14*3</f>
        <v>9</v>
      </c>
      <c r="K14" s="40"/>
    </row>
    <row r="15" spans="1:11" ht="35.1" customHeight="1" x14ac:dyDescent="0.25">
      <c r="A15" s="6">
        <v>83</v>
      </c>
      <c r="B15" s="55" t="s">
        <v>157</v>
      </c>
      <c r="C15" s="13"/>
      <c r="E15" s="18">
        <v>3</v>
      </c>
      <c r="F15" s="19" t="str">
        <f>IF(C15=Etc.!$G$4,3,IF(Driver!C15=Etc.!$G$5,2,IF(Driver!C15=Etc.!$G$6,1,"")))</f>
        <v/>
      </c>
      <c r="G15" s="19">
        <f>IF(F15=3,F15*E15,IF(F15=2,F15*E15,IF(F15=1,F15*E15,0)))</f>
        <v>0</v>
      </c>
      <c r="H15" s="20">
        <f>E15*3</f>
        <v>9</v>
      </c>
    </row>
    <row r="16" spans="1:11" s="35" customFormat="1" ht="15" customHeight="1" thickBot="1" x14ac:dyDescent="0.3">
      <c r="A16" s="32"/>
      <c r="B16" s="56" t="s">
        <v>150</v>
      </c>
      <c r="C16" s="34"/>
      <c r="E16" s="32"/>
      <c r="F16" s="32"/>
      <c r="G16" s="32">
        <f>SUM(G12:G15)</f>
        <v>0</v>
      </c>
      <c r="H16" s="32">
        <f>SUM(H12:H15)</f>
        <v>36</v>
      </c>
      <c r="J16" s="35">
        <f>G16/H16</f>
        <v>0</v>
      </c>
      <c r="K16" s="39">
        <f>COUNTBLANK(C12:C15)</f>
        <v>4</v>
      </c>
    </row>
    <row r="17" spans="1:11" ht="84.95" customHeight="1" thickTop="1" x14ac:dyDescent="0.25">
      <c r="A17" s="6">
        <v>84</v>
      </c>
      <c r="B17" s="27" t="s">
        <v>158</v>
      </c>
      <c r="C17" s="13"/>
      <c r="E17" s="18">
        <v>2</v>
      </c>
      <c r="F17" s="19" t="str">
        <f>IF(C17=Etc.!$G$4,3,IF(Driver!C17=Etc.!$G$5,2,IF(Driver!C17=Etc.!$G$6,1,"")))</f>
        <v/>
      </c>
      <c r="G17" s="19">
        <f>IF(F17=3,F17*E17,IF(F17=2,F17*E17,IF(F17=1,F17*E17,0)))</f>
        <v>0</v>
      </c>
      <c r="H17" s="20">
        <f t="shared" ref="H17:H23" si="2">E17*3</f>
        <v>6</v>
      </c>
    </row>
    <row r="18" spans="1:11" ht="35.1" customHeight="1" x14ac:dyDescent="0.25">
      <c r="A18" s="6">
        <v>85</v>
      </c>
      <c r="B18" s="27" t="s">
        <v>159</v>
      </c>
      <c r="C18" s="13"/>
      <c r="E18" s="18">
        <v>3</v>
      </c>
      <c r="F18" s="19" t="str">
        <f>IF(C18=Etc.!$G$4,3,IF(Driver!C18=Etc.!$G$5,2,IF(Driver!C18=Etc.!$G$6,1,"")))</f>
        <v/>
      </c>
      <c r="G18" s="19">
        <f>IF(F18=3,F18*E18,IF(F18=2,F18*E18,IF(F18=1,F18*E18,0)))</f>
        <v>0</v>
      </c>
      <c r="H18" s="20">
        <f t="shared" si="2"/>
        <v>9</v>
      </c>
    </row>
    <row r="19" spans="1:11" ht="69.95" customHeight="1" x14ac:dyDescent="0.25">
      <c r="A19" s="6">
        <v>86</v>
      </c>
      <c r="B19" s="27" t="s">
        <v>160</v>
      </c>
      <c r="C19" s="13"/>
      <c r="E19" s="18">
        <v>2</v>
      </c>
      <c r="F19" s="19" t="str">
        <f>IF(C19=Etc.!$G$4,3,IF(Driver!C19=Etc.!$G$5,2,IF(Driver!C19=Etc.!$G$6,1,"")))</f>
        <v/>
      </c>
      <c r="G19" s="19">
        <f>IF(F19=3,F19*E19,IF(F19=2,F19*E19,IF(F19=1,F19*E19,0)))</f>
        <v>0</v>
      </c>
      <c r="H19" s="20">
        <f t="shared" si="2"/>
        <v>6</v>
      </c>
    </row>
    <row r="20" spans="1:11" ht="35.1" customHeight="1" x14ac:dyDescent="0.25">
      <c r="A20" s="6">
        <v>87</v>
      </c>
      <c r="B20" s="27" t="s">
        <v>161</v>
      </c>
      <c r="C20" s="13"/>
      <c r="E20" s="18">
        <v>2</v>
      </c>
      <c r="F20" s="19" t="str">
        <f>IF(C20=Etc.!$G$4,3,IF(Driver!C20=Etc.!$G$5,2,IF(Driver!C20=Etc.!$G$6,1,"")))</f>
        <v/>
      </c>
      <c r="G20" s="19">
        <f t="shared" ref="G20:G23" si="3">IF(F20=3,F20*E20,IF(F20=2,F20*E20,IF(F20=1,F20*E20,0)))</f>
        <v>0</v>
      </c>
      <c r="H20" s="20">
        <f t="shared" si="2"/>
        <v>6</v>
      </c>
    </row>
    <row r="21" spans="1:11" ht="35.1" customHeight="1" x14ac:dyDescent="0.25">
      <c r="A21" s="6">
        <v>88</v>
      </c>
      <c r="B21" s="27" t="s">
        <v>162</v>
      </c>
      <c r="C21" s="13"/>
      <c r="E21" s="18">
        <v>2</v>
      </c>
      <c r="F21" s="19" t="str">
        <f>IF(C21=Etc.!$G$4,3,IF(Driver!C21=Etc.!$G$5,2,IF(Driver!C21=Etc.!$G$6,1,"")))</f>
        <v/>
      </c>
      <c r="G21" s="19">
        <f t="shared" si="3"/>
        <v>0</v>
      </c>
      <c r="H21" s="20">
        <f t="shared" si="2"/>
        <v>6</v>
      </c>
    </row>
    <row r="22" spans="1:11" ht="35.1" customHeight="1" x14ac:dyDescent="0.25">
      <c r="A22" s="6">
        <v>89</v>
      </c>
      <c r="B22" s="27" t="s">
        <v>163</v>
      </c>
      <c r="C22" s="13"/>
      <c r="E22" s="18">
        <v>3</v>
      </c>
      <c r="F22" s="19" t="str">
        <f>IF(C22=Etc.!$G$4,3,IF(Driver!C22=Etc.!$G$5,2,IF(Driver!C22=Etc.!$G$6,1,"")))</f>
        <v/>
      </c>
      <c r="G22" s="19">
        <f t="shared" si="3"/>
        <v>0</v>
      </c>
      <c r="H22" s="20">
        <f t="shared" si="2"/>
        <v>9</v>
      </c>
    </row>
    <row r="23" spans="1:11" ht="35.1" customHeight="1" x14ac:dyDescent="0.25">
      <c r="A23" s="6">
        <v>90</v>
      </c>
      <c r="B23" s="27" t="s">
        <v>164</v>
      </c>
      <c r="C23" s="13"/>
      <c r="E23" s="18">
        <v>3</v>
      </c>
      <c r="F23" s="19" t="str">
        <f>IF(C23=Etc.!$G$4,3,IF(Driver!C23=Etc.!$G$5,2,IF(Driver!C23=Etc.!$G$6,1,"")))</f>
        <v/>
      </c>
      <c r="G23" s="19">
        <f t="shared" si="3"/>
        <v>0</v>
      </c>
      <c r="H23" s="20">
        <f t="shared" si="2"/>
        <v>9</v>
      </c>
    </row>
    <row r="24" spans="1:11" ht="35.1" customHeight="1" x14ac:dyDescent="0.25">
      <c r="A24" s="6">
        <v>91</v>
      </c>
      <c r="B24" s="27" t="s">
        <v>165</v>
      </c>
      <c r="C24" s="13"/>
      <c r="E24" s="18">
        <v>3</v>
      </c>
      <c r="F24" s="19" t="str">
        <f>IF(C24=Etc.!$G$4,3,IF(Driver!C24=Etc.!$G$5,2,IF(Driver!C24=Etc.!$G$6,1,"")))</f>
        <v/>
      </c>
      <c r="G24" s="19">
        <f t="shared" ref="G24:G30" si="4">IF(F24=3,F24*E24,IF(F24=2,F24*E24,IF(F24=1,F24*E24,0)))</f>
        <v>0</v>
      </c>
      <c r="H24" s="20">
        <f t="shared" ref="H24:H30" si="5">E24*3</f>
        <v>9</v>
      </c>
    </row>
    <row r="25" spans="1:11" ht="35.1" customHeight="1" x14ac:dyDescent="0.25">
      <c r="A25" s="6">
        <v>92</v>
      </c>
      <c r="B25" s="27" t="s">
        <v>166</v>
      </c>
      <c r="C25" s="13"/>
      <c r="E25" s="18">
        <v>3</v>
      </c>
      <c r="F25" s="19" t="str">
        <f>IF(C25=Etc.!$G$4,3,IF(Driver!C25=Etc.!$G$5,2,IF(Driver!C25=Etc.!$G$6,1,"")))</f>
        <v/>
      </c>
      <c r="G25" s="19">
        <f t="shared" si="4"/>
        <v>0</v>
      </c>
      <c r="H25" s="20">
        <f t="shared" si="5"/>
        <v>9</v>
      </c>
    </row>
    <row r="26" spans="1:11" ht="35.1" customHeight="1" x14ac:dyDescent="0.25">
      <c r="A26" s="6">
        <v>93</v>
      </c>
      <c r="B26" s="27" t="s">
        <v>167</v>
      </c>
      <c r="C26" s="13"/>
      <c r="E26" s="18">
        <v>3</v>
      </c>
      <c r="F26" s="19" t="str">
        <f>IF(C26=Etc.!$G$4,3,IF(Driver!C26=Etc.!$G$5,2,IF(Driver!C26=Etc.!$G$6,1,"")))</f>
        <v/>
      </c>
      <c r="G26" s="19">
        <f t="shared" si="4"/>
        <v>0</v>
      </c>
      <c r="H26" s="20">
        <f t="shared" si="5"/>
        <v>9</v>
      </c>
    </row>
    <row r="27" spans="1:11" ht="35.1" customHeight="1" x14ac:dyDescent="0.25">
      <c r="A27" s="6">
        <v>94</v>
      </c>
      <c r="B27" s="27" t="s">
        <v>168</v>
      </c>
      <c r="C27" s="13"/>
      <c r="E27" s="18">
        <v>3</v>
      </c>
      <c r="F27" s="19" t="str">
        <f>IF(C27=Etc.!$G$4,3,IF(Driver!C27=Etc.!$G$5,2,IF(Driver!C27=Etc.!$G$6,1,"")))</f>
        <v/>
      </c>
      <c r="G27" s="19">
        <f t="shared" si="4"/>
        <v>0</v>
      </c>
      <c r="H27" s="20">
        <f t="shared" si="5"/>
        <v>9</v>
      </c>
    </row>
    <row r="28" spans="1:11" ht="35.1" customHeight="1" x14ac:dyDescent="0.25">
      <c r="A28" s="6">
        <v>95</v>
      </c>
      <c r="B28" s="27" t="s">
        <v>169</v>
      </c>
      <c r="C28" s="13"/>
      <c r="E28" s="18">
        <v>3</v>
      </c>
      <c r="F28" s="19" t="str">
        <f>IF(C28=Etc.!$G$4,3,IF(Driver!C28=Etc.!$G$5,2,IF(Driver!C28=Etc.!$G$6,1,"")))</f>
        <v/>
      </c>
      <c r="G28" s="19">
        <f t="shared" si="4"/>
        <v>0</v>
      </c>
      <c r="H28" s="20">
        <f t="shared" si="5"/>
        <v>9</v>
      </c>
    </row>
    <row r="29" spans="1:11" ht="35.1" customHeight="1" x14ac:dyDescent="0.25">
      <c r="A29" s="6">
        <v>96</v>
      </c>
      <c r="B29" s="27" t="s">
        <v>170</v>
      </c>
      <c r="C29" s="13"/>
      <c r="E29" s="18">
        <v>3</v>
      </c>
      <c r="F29" s="19" t="str">
        <f>IF(C29=Etc.!$G$4,3,IF(Driver!C29=Etc.!$G$5,2,IF(Driver!C29=Etc.!$G$6,1,"")))</f>
        <v/>
      </c>
      <c r="G29" s="19">
        <f t="shared" si="4"/>
        <v>0</v>
      </c>
      <c r="H29" s="20">
        <f t="shared" si="5"/>
        <v>9</v>
      </c>
    </row>
    <row r="30" spans="1:11" ht="35.1" customHeight="1" x14ac:dyDescent="0.25">
      <c r="A30" s="6">
        <v>97</v>
      </c>
      <c r="B30" s="27" t="s">
        <v>171</v>
      </c>
      <c r="C30" s="13"/>
      <c r="E30" s="18">
        <v>3</v>
      </c>
      <c r="F30" s="19" t="str">
        <f>IF(C30=Etc.!$G$4,3,IF(Driver!C30=Etc.!$G$5,2,IF(Driver!C30=Etc.!$G$6,1,"")))</f>
        <v/>
      </c>
      <c r="G30" s="19">
        <f t="shared" si="4"/>
        <v>0</v>
      </c>
      <c r="H30" s="20">
        <f t="shared" si="5"/>
        <v>9</v>
      </c>
    </row>
    <row r="31" spans="1:11" s="35" customFormat="1" ht="15" customHeight="1" thickBot="1" x14ac:dyDescent="0.3">
      <c r="A31" s="32"/>
      <c r="B31" s="56" t="s">
        <v>172</v>
      </c>
      <c r="C31" s="34"/>
      <c r="E31" s="32"/>
      <c r="F31" s="32"/>
      <c r="G31" s="32">
        <f>SUM(G17:G30)</f>
        <v>0</v>
      </c>
      <c r="H31" s="32">
        <f>SUM(H17:H30)</f>
        <v>114</v>
      </c>
      <c r="J31" s="35">
        <f>G31/H31</f>
        <v>0</v>
      </c>
      <c r="K31" s="39">
        <f>COUNTBLANK(C17:C30)</f>
        <v>14</v>
      </c>
    </row>
    <row r="32" spans="1:11" ht="35.1" customHeight="1" thickTop="1" x14ac:dyDescent="0.25">
      <c r="A32" s="6">
        <v>98</v>
      </c>
      <c r="B32" s="27" t="s">
        <v>449</v>
      </c>
      <c r="C32" s="13"/>
      <c r="E32" s="18">
        <v>3</v>
      </c>
      <c r="F32" s="19" t="str">
        <f>IF(C32=Etc.!$G$4,3,IF(Driver!C32=Etc.!$G$5,2,IF(Driver!C32=Etc.!$G$6,1,"")))</f>
        <v/>
      </c>
      <c r="G32" s="19">
        <f t="shared" ref="G32:G36" si="6">IF(F32=3,F32*E32,IF(F32=2,F32*E32,IF(F32=1,F32*E32,0)))</f>
        <v>0</v>
      </c>
      <c r="H32" s="20">
        <f>E32*3</f>
        <v>9</v>
      </c>
    </row>
    <row r="33" spans="1:11" ht="35.1" customHeight="1" x14ac:dyDescent="0.25">
      <c r="A33" s="6">
        <v>99</v>
      </c>
      <c r="B33" s="27" t="s">
        <v>173</v>
      </c>
      <c r="C33" s="13"/>
      <c r="E33" s="18">
        <v>3</v>
      </c>
      <c r="F33" s="19" t="str">
        <f>IF(C33=Etc.!$G$4,3,IF(Driver!C33=Etc.!$G$5,2,IF(Driver!C33=Etc.!$G$6,1,"")))</f>
        <v/>
      </c>
      <c r="G33" s="19">
        <f t="shared" si="6"/>
        <v>0</v>
      </c>
      <c r="H33" s="20">
        <f>E33*3</f>
        <v>9</v>
      </c>
    </row>
    <row r="34" spans="1:11" ht="50.1" customHeight="1" x14ac:dyDescent="0.25">
      <c r="A34" s="6">
        <v>100</v>
      </c>
      <c r="B34" s="27" t="s">
        <v>174</v>
      </c>
      <c r="C34" s="13"/>
      <c r="E34" s="18">
        <v>3</v>
      </c>
      <c r="F34" s="19" t="str">
        <f>IF(C34=Etc.!$G$4,3,IF(Driver!C34=Etc.!$G$5,2,IF(Driver!C34=Etc.!$G$6,1,"")))</f>
        <v/>
      </c>
      <c r="G34" s="19">
        <f t="shared" si="6"/>
        <v>0</v>
      </c>
      <c r="H34" s="20">
        <f>E34*3</f>
        <v>9</v>
      </c>
    </row>
    <row r="35" spans="1:11" ht="35.1" customHeight="1" x14ac:dyDescent="0.25">
      <c r="A35" s="6">
        <v>101</v>
      </c>
      <c r="B35" s="27" t="s">
        <v>175</v>
      </c>
      <c r="C35" s="13"/>
      <c r="E35" s="18">
        <v>3</v>
      </c>
      <c r="F35" s="19" t="str">
        <f>IF(C35=Etc.!$G$4,3,IF(Driver!C35=Etc.!$G$5,2,IF(Driver!C35=Etc.!$G$6,1,"")))</f>
        <v/>
      </c>
      <c r="G35" s="19">
        <f t="shared" si="6"/>
        <v>0</v>
      </c>
      <c r="H35" s="20">
        <f>E35*3</f>
        <v>9</v>
      </c>
    </row>
    <row r="36" spans="1:11" ht="35.1" customHeight="1" x14ac:dyDescent="0.25">
      <c r="A36" s="6">
        <v>102</v>
      </c>
      <c r="B36" s="27" t="s">
        <v>176</v>
      </c>
      <c r="C36" s="13"/>
      <c r="E36" s="18">
        <v>3</v>
      </c>
      <c r="F36" s="19" t="str">
        <f>IF(C36=Etc.!$G$4,3,IF(Driver!C36=Etc.!$G$5,2,IF(Driver!C36=Etc.!$G$6,1,"")))</f>
        <v/>
      </c>
      <c r="G36" s="19">
        <f t="shared" si="6"/>
        <v>0</v>
      </c>
      <c r="H36" s="20">
        <f>E36*3</f>
        <v>9</v>
      </c>
    </row>
    <row r="37" spans="1:11" s="35" customFormat="1" ht="15" customHeight="1" thickBot="1" x14ac:dyDescent="0.3">
      <c r="A37" s="32"/>
      <c r="B37" s="56" t="s">
        <v>177</v>
      </c>
      <c r="C37" s="34"/>
      <c r="E37" s="32"/>
      <c r="F37" s="32"/>
      <c r="G37" s="32">
        <f>SUM(G32:G36)</f>
        <v>0</v>
      </c>
      <c r="H37" s="32">
        <f>SUM(H32:H36)</f>
        <v>45</v>
      </c>
      <c r="J37" s="35">
        <f>G37/H37</f>
        <v>0</v>
      </c>
      <c r="K37" s="39">
        <f>COUNTBLANK(C32:C36)</f>
        <v>5</v>
      </c>
    </row>
    <row r="38" spans="1:11" ht="35.1" customHeight="1" thickTop="1" x14ac:dyDescent="0.25">
      <c r="A38" s="6">
        <v>103</v>
      </c>
      <c r="B38" s="27" t="s">
        <v>178</v>
      </c>
      <c r="C38" s="13"/>
      <c r="E38" s="18">
        <v>3</v>
      </c>
      <c r="F38" s="19" t="str">
        <f>IF(C38=Etc.!$G$4,3,IF(Driver!C38=Etc.!$G$5,2,IF(Driver!C38=Etc.!$G$6,1,"")))</f>
        <v/>
      </c>
      <c r="G38" s="19">
        <f t="shared" ref="G38:G51" si="7">IF(F38=3,F38*E38,IF(F38=2,F38*E38,IF(F38=1,F38*E38,0)))</f>
        <v>0</v>
      </c>
      <c r="H38" s="20">
        <f>E38*3</f>
        <v>9</v>
      </c>
    </row>
    <row r="39" spans="1:11" ht="50.1" customHeight="1" x14ac:dyDescent="0.25">
      <c r="A39" s="6">
        <v>104</v>
      </c>
      <c r="B39" s="27" t="s">
        <v>179</v>
      </c>
      <c r="C39" s="13"/>
      <c r="E39" s="18">
        <v>3</v>
      </c>
      <c r="F39" s="19" t="str">
        <f>IF(C39=Etc.!$G$4,3,IF(Driver!C39=Etc.!$G$5,2,IF(Driver!C39=Etc.!$G$6,1,"")))</f>
        <v/>
      </c>
      <c r="G39" s="19">
        <f t="shared" si="7"/>
        <v>0</v>
      </c>
      <c r="H39" s="20">
        <f>E39*3</f>
        <v>9</v>
      </c>
    </row>
    <row r="40" spans="1:11" ht="35.1" customHeight="1" x14ac:dyDescent="0.25">
      <c r="A40" s="6">
        <v>105</v>
      </c>
      <c r="B40" s="27" t="s">
        <v>86</v>
      </c>
      <c r="C40" s="13"/>
      <c r="E40" s="18">
        <v>3</v>
      </c>
      <c r="F40" s="19" t="str">
        <f>IF(C40=Etc.!$G$4,3,IF(Driver!C40=Etc.!$G$5,2,IF(Driver!C40=Etc.!$G$6,1,"")))</f>
        <v/>
      </c>
      <c r="G40" s="19">
        <f t="shared" si="7"/>
        <v>0</v>
      </c>
      <c r="H40" s="20">
        <f t="shared" ref="H40:H51" si="8">E40*3</f>
        <v>9</v>
      </c>
    </row>
    <row r="41" spans="1:11" ht="35.1" customHeight="1" x14ac:dyDescent="0.25">
      <c r="A41" s="6">
        <v>106</v>
      </c>
      <c r="B41" s="27" t="s">
        <v>87</v>
      </c>
      <c r="C41" s="13"/>
      <c r="E41" s="18">
        <v>3</v>
      </c>
      <c r="F41" s="19" t="str">
        <f>IF(C41=Etc.!$G$4,3,IF(Driver!C41=Etc.!$G$5,2,IF(Driver!C41=Etc.!$G$6,1,"")))</f>
        <v/>
      </c>
      <c r="G41" s="19">
        <f t="shared" si="7"/>
        <v>0</v>
      </c>
      <c r="H41" s="20">
        <f t="shared" si="8"/>
        <v>9</v>
      </c>
    </row>
    <row r="42" spans="1:11" ht="35.1" customHeight="1" x14ac:dyDescent="0.25">
      <c r="A42" s="6">
        <v>107</v>
      </c>
      <c r="B42" s="27" t="s">
        <v>88</v>
      </c>
      <c r="C42" s="13"/>
      <c r="E42" s="18">
        <v>3</v>
      </c>
      <c r="F42" s="19" t="str">
        <f>IF(C42=Etc.!$G$4,3,IF(Driver!C42=Etc.!$G$5,2,IF(Driver!C42=Etc.!$G$6,1,"")))</f>
        <v/>
      </c>
      <c r="G42" s="19">
        <f t="shared" si="7"/>
        <v>0</v>
      </c>
      <c r="H42" s="20">
        <f t="shared" si="8"/>
        <v>9</v>
      </c>
    </row>
    <row r="43" spans="1:11" ht="35.1" customHeight="1" x14ac:dyDescent="0.25">
      <c r="A43" s="6">
        <v>108</v>
      </c>
      <c r="B43" s="27" t="s">
        <v>89</v>
      </c>
      <c r="C43" s="13"/>
      <c r="E43" s="18">
        <v>3</v>
      </c>
      <c r="F43" s="19" t="str">
        <f>IF(C43=Etc.!$G$4,3,IF(Driver!C43=Etc.!$G$5,2,IF(Driver!C43=Etc.!$G$6,1,"")))</f>
        <v/>
      </c>
      <c r="G43" s="19">
        <f t="shared" si="7"/>
        <v>0</v>
      </c>
      <c r="H43" s="20">
        <f t="shared" si="8"/>
        <v>9</v>
      </c>
    </row>
    <row r="44" spans="1:11" ht="35.1" customHeight="1" x14ac:dyDescent="0.25">
      <c r="A44" s="6">
        <v>109</v>
      </c>
      <c r="B44" s="27" t="s">
        <v>90</v>
      </c>
      <c r="C44" s="13"/>
      <c r="E44" s="18">
        <v>3</v>
      </c>
      <c r="F44" s="19" t="str">
        <f>IF(C44=Etc.!$G$4,3,IF(Driver!C44=Etc.!$G$5,2,IF(Driver!C44=Etc.!$G$6,1,"")))</f>
        <v/>
      </c>
      <c r="G44" s="19">
        <f t="shared" si="7"/>
        <v>0</v>
      </c>
      <c r="H44" s="20">
        <f t="shared" si="8"/>
        <v>9</v>
      </c>
    </row>
    <row r="45" spans="1:11" ht="35.1" customHeight="1" x14ac:dyDescent="0.25">
      <c r="A45" s="6">
        <v>110</v>
      </c>
      <c r="B45" s="27" t="s">
        <v>91</v>
      </c>
      <c r="C45" s="13"/>
      <c r="E45" s="18">
        <v>2</v>
      </c>
      <c r="F45" s="19" t="str">
        <f>IF(C45=Etc.!$G$4,3,IF(Driver!C45=Etc.!$G$5,2,IF(Driver!C45=Etc.!$G$6,1,"")))</f>
        <v/>
      </c>
      <c r="G45" s="19">
        <f t="shared" si="7"/>
        <v>0</v>
      </c>
      <c r="H45" s="20">
        <f t="shared" si="8"/>
        <v>6</v>
      </c>
    </row>
    <row r="46" spans="1:11" ht="35.1" customHeight="1" x14ac:dyDescent="0.25">
      <c r="A46" s="6">
        <v>111</v>
      </c>
      <c r="B46" s="27" t="s">
        <v>92</v>
      </c>
      <c r="C46" s="13"/>
      <c r="E46" s="18">
        <v>3</v>
      </c>
      <c r="F46" s="19" t="str">
        <f>IF(C46=Etc.!$G$4,3,IF(Driver!C46=Etc.!$G$5,2,IF(Driver!C46=Etc.!$G$6,1,"")))</f>
        <v/>
      </c>
      <c r="G46" s="19">
        <f t="shared" si="7"/>
        <v>0</v>
      </c>
      <c r="H46" s="20">
        <f t="shared" si="8"/>
        <v>9</v>
      </c>
    </row>
    <row r="47" spans="1:11" ht="35.1" customHeight="1" x14ac:dyDescent="0.25">
      <c r="A47" s="6">
        <v>112</v>
      </c>
      <c r="B47" s="27" t="s">
        <v>180</v>
      </c>
      <c r="C47" s="13"/>
      <c r="E47" s="18">
        <v>3</v>
      </c>
      <c r="F47" s="19" t="str">
        <f>IF(C47=Etc.!$G$4,3,IF(Driver!C47=Etc.!$G$5,2,IF(Driver!C47=Etc.!$G$6,1,"")))</f>
        <v/>
      </c>
      <c r="G47" s="19">
        <f t="shared" si="7"/>
        <v>0</v>
      </c>
      <c r="H47" s="20">
        <f t="shared" si="8"/>
        <v>9</v>
      </c>
    </row>
    <row r="48" spans="1:11" ht="35.1" customHeight="1" x14ac:dyDescent="0.25">
      <c r="A48" s="6">
        <v>113</v>
      </c>
      <c r="B48" s="27" t="s">
        <v>181</v>
      </c>
      <c r="C48" s="13"/>
      <c r="E48" s="18">
        <v>2</v>
      </c>
      <c r="F48" s="19" t="str">
        <f>IF(C48=Etc.!$G$4,3,IF(Driver!C48=Etc.!$G$5,2,IF(Driver!C48=Etc.!$G$6,1,"")))</f>
        <v/>
      </c>
      <c r="G48" s="19">
        <f t="shared" si="7"/>
        <v>0</v>
      </c>
      <c r="H48" s="20">
        <f t="shared" si="8"/>
        <v>6</v>
      </c>
    </row>
    <row r="49" spans="1:11" ht="35.1" customHeight="1" x14ac:dyDescent="0.25">
      <c r="A49" s="6">
        <v>114</v>
      </c>
      <c r="B49" s="27" t="s">
        <v>97</v>
      </c>
      <c r="C49" s="13"/>
      <c r="E49" s="18">
        <v>3</v>
      </c>
      <c r="F49" s="19" t="str">
        <f>IF(C49=Etc.!$G$4,3,IF(Driver!C49=Etc.!$G$5,2,IF(Driver!C49=Etc.!$G$6,1,"")))</f>
        <v/>
      </c>
      <c r="G49" s="19">
        <f t="shared" si="7"/>
        <v>0</v>
      </c>
      <c r="H49" s="20">
        <f t="shared" si="8"/>
        <v>9</v>
      </c>
    </row>
    <row r="50" spans="1:11" ht="35.1" customHeight="1" x14ac:dyDescent="0.25">
      <c r="A50" s="6">
        <v>115</v>
      </c>
      <c r="B50" s="27" t="s">
        <v>98</v>
      </c>
      <c r="C50" s="13"/>
      <c r="E50" s="18">
        <v>2</v>
      </c>
      <c r="F50" s="19" t="str">
        <f>IF(C50=Etc.!$G$4,3,IF(Driver!C50=Etc.!$G$5,2,IF(Driver!C50=Etc.!$G$6,1,"")))</f>
        <v/>
      </c>
      <c r="G50" s="19">
        <f t="shared" si="7"/>
        <v>0</v>
      </c>
      <c r="H50" s="20">
        <f t="shared" si="8"/>
        <v>6</v>
      </c>
    </row>
    <row r="51" spans="1:11" ht="35.1" customHeight="1" thickBot="1" x14ac:dyDescent="0.3">
      <c r="A51" s="6">
        <v>116</v>
      </c>
      <c r="B51" s="27" t="s">
        <v>99</v>
      </c>
      <c r="C51" s="13"/>
      <c r="E51" s="18">
        <v>3</v>
      </c>
      <c r="F51" s="19" t="str">
        <f>IF(C51=Etc.!$G$4,3,IF(Driver!C51=Etc.!$G$5,2,IF(Driver!C51=Etc.!$G$6,1,"")))</f>
        <v/>
      </c>
      <c r="G51" s="19">
        <f t="shared" si="7"/>
        <v>0</v>
      </c>
      <c r="H51" s="20">
        <f t="shared" si="8"/>
        <v>9</v>
      </c>
    </row>
    <row r="52" spans="1:11" s="35" customFormat="1" ht="15" customHeight="1" thickTop="1" thickBot="1" x14ac:dyDescent="0.3">
      <c r="A52" s="32"/>
      <c r="B52" s="33"/>
      <c r="C52" s="34"/>
      <c r="E52" s="32"/>
      <c r="F52" s="32"/>
      <c r="G52" s="32">
        <f>SUM(G38:G51)</f>
        <v>0</v>
      </c>
      <c r="H52" s="32">
        <f>SUM(H38:H51)</f>
        <v>117</v>
      </c>
      <c r="J52" s="36">
        <f>G52/H52</f>
        <v>0</v>
      </c>
      <c r="K52" s="41">
        <f>COUNTBLANK(C38:C51)</f>
        <v>14</v>
      </c>
    </row>
    <row r="53" spans="1:11" ht="15.75" thickTop="1" x14ac:dyDescent="0.25">
      <c r="A53" s="6"/>
    </row>
    <row r="54" spans="1:11" x14ac:dyDescent="0.25">
      <c r="A54" s="6"/>
    </row>
    <row r="55" spans="1:11" ht="15.75" thickBot="1" x14ac:dyDescent="0.3"/>
    <row r="56" spans="1:11" ht="16.5" thickTop="1" thickBot="1" x14ac:dyDescent="0.3">
      <c r="F56" s="23" t="s">
        <v>140</v>
      </c>
      <c r="G56" s="16">
        <f>SUM(G52,G37,G31,G16,G11,G9)</f>
        <v>0</v>
      </c>
      <c r="H56" s="16">
        <f>SUM(H52,H37,H31,H16,H11,H9)</f>
        <v>339</v>
      </c>
      <c r="J56" s="22">
        <f>G56/H56</f>
        <v>0</v>
      </c>
      <c r="K56" s="42">
        <f>SUM(K52,K37,K31,K16,K11,K9)</f>
        <v>41</v>
      </c>
    </row>
    <row r="57" spans="1:11" ht="15.75" thickTop="1" x14ac:dyDescent="0.25"/>
  </sheetData>
  <sheetProtection algorithmName="SHA-512" hashValue="q+KjTuCDqgYkqv8jJeUJEb6VWSbDGiKMGGJ8XsXYu6NlrHoBVXcq4yeqZeCw2jyqbdDoIf/VUHPatqx2+XUZDA==" saltValue="nwaqQtfRqh7okgJv087GCQ==" spinCount="100000" sheet="1" objects="1" scenarios="1"/>
  <mergeCells count="3">
    <mergeCell ref="A1:C1"/>
    <mergeCell ref="A2:C2"/>
    <mergeCell ref="A3:C3"/>
  </mergeCells>
  <conditionalFormatting sqref="C10 C12:C15 C6:C8">
    <cfRule type="cellIs" dxfId="38" priority="4" operator="lessThan">
      <formula>""""""</formula>
    </cfRule>
  </conditionalFormatting>
  <conditionalFormatting sqref="C17:C30">
    <cfRule type="cellIs" dxfId="37" priority="3" operator="lessThan">
      <formula>""""""</formula>
    </cfRule>
  </conditionalFormatting>
  <conditionalFormatting sqref="C32:C36">
    <cfRule type="cellIs" dxfId="36" priority="2" operator="lessThan">
      <formula>""""""</formula>
    </cfRule>
  </conditionalFormatting>
  <conditionalFormatting sqref="C38:C51">
    <cfRule type="cellIs" dxfId="35" priority="1" operator="lessThan">
      <formula>""""""</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C5:C52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EB111"/>
  </sheetPr>
  <dimension ref="A1:K52"/>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style="4" customWidth="1"/>
    <col min="4" max="4" width="0" hidden="1" customWidth="1"/>
    <col min="5" max="8" width="0" style="16" hidden="1" customWidth="1"/>
    <col min="9" max="10" width="0" hidden="1" customWidth="1"/>
    <col min="11" max="11" width="0" style="37" hidden="1" customWidth="1"/>
  </cols>
  <sheetData>
    <row r="1" spans="1:11" ht="23.25" x14ac:dyDescent="0.35">
      <c r="A1" s="99" t="s">
        <v>184</v>
      </c>
      <c r="B1" s="99"/>
      <c r="C1" s="99"/>
    </row>
    <row r="2" spans="1:11" s="3" customFormat="1" ht="110.1" customHeight="1" x14ac:dyDescent="0.25">
      <c r="A2" s="100" t="s">
        <v>436</v>
      </c>
      <c r="B2" s="100"/>
      <c r="C2" s="100"/>
      <c r="E2" s="16"/>
      <c r="F2" s="16"/>
      <c r="G2" s="16"/>
      <c r="H2" s="16"/>
      <c r="K2" s="38"/>
    </row>
    <row r="3" spans="1:11" ht="20.100000000000001" customHeight="1" x14ac:dyDescent="0.25">
      <c r="A3" s="104" t="str">
        <f>IF(K51=0,"You have answered all the questions in this section. Please proceed to the next tab.",CONCATENATE("You have answered ",SUM(COUNT(A6:A46)-K51)," question(s) in this section. There are ",K51," questions remaining."))</f>
        <v>You have answered 0 question(s) in this section. There are 36 questions remaining.</v>
      </c>
      <c r="B3" s="104"/>
      <c r="C3" s="104"/>
    </row>
    <row r="4" spans="1:11" ht="22.5" x14ac:dyDescent="0.35">
      <c r="A4" s="57" t="s">
        <v>18</v>
      </c>
      <c r="B4" s="58" t="s">
        <v>185</v>
      </c>
      <c r="C4" s="59" t="s">
        <v>441</v>
      </c>
      <c r="E4" s="17" t="s">
        <v>44</v>
      </c>
      <c r="F4" s="17" t="s">
        <v>100</v>
      </c>
      <c r="G4" s="17" t="s">
        <v>42</v>
      </c>
      <c r="H4" s="17" t="s">
        <v>43</v>
      </c>
    </row>
    <row r="5" spans="1:11" s="35" customFormat="1" ht="15" customHeight="1" thickBot="1" x14ac:dyDescent="0.3">
      <c r="A5" s="32"/>
      <c r="B5" s="56" t="s">
        <v>186</v>
      </c>
      <c r="C5" s="34"/>
      <c r="E5" s="32"/>
      <c r="F5" s="32"/>
      <c r="G5" s="32"/>
      <c r="H5" s="32"/>
      <c r="K5" s="39"/>
    </row>
    <row r="6" spans="1:11" s="2" customFormat="1" ht="48" thickTop="1" x14ac:dyDescent="0.25">
      <c r="A6" s="6">
        <v>117</v>
      </c>
      <c r="B6" s="27" t="s">
        <v>212</v>
      </c>
      <c r="C6" s="13"/>
      <c r="E6" s="18">
        <v>2</v>
      </c>
      <c r="F6" s="19" t="str">
        <f>IF(C6=Etc.!$G$4,3,IF(Vehicle!C6=Etc.!$G$5,2,IF(Vehicle!C6=Etc.!$G$6,1,"")))</f>
        <v/>
      </c>
      <c r="G6" s="19">
        <f>IF(F6=3,F6*E6,IF(F6=2,F6*E6,IF(F6=1,F6*E6,0)))</f>
        <v>0</v>
      </c>
      <c r="H6" s="20">
        <f>E6*3</f>
        <v>6</v>
      </c>
      <c r="K6" s="40"/>
    </row>
    <row r="7" spans="1:11" s="2" customFormat="1" ht="35.1" customHeight="1" x14ac:dyDescent="0.25">
      <c r="A7" s="6">
        <v>118</v>
      </c>
      <c r="B7" s="27" t="s">
        <v>192</v>
      </c>
      <c r="C7" s="13"/>
      <c r="E7" s="18">
        <v>1</v>
      </c>
      <c r="F7" s="19" t="str">
        <f>IF(C7=Etc.!$G$4,3,IF(Vehicle!C7=Etc.!$G$5,2,IF(Vehicle!C7=Etc.!$G$6,1,"")))</f>
        <v/>
      </c>
      <c r="G7" s="19">
        <f t="shared" ref="G7:G8" si="0">IF(F7=3,F7*E7,IF(F7=2,F7*E7,IF(F7=1,F7*E7,0)))</f>
        <v>0</v>
      </c>
      <c r="H7" s="20">
        <f t="shared" ref="H7:H8" si="1">E7*3</f>
        <v>3</v>
      </c>
      <c r="K7" s="40"/>
    </row>
    <row r="8" spans="1:11" s="28" customFormat="1" ht="50.1" customHeight="1" x14ac:dyDescent="0.25">
      <c r="A8" s="6">
        <v>119</v>
      </c>
      <c r="B8" s="27" t="s">
        <v>193</v>
      </c>
      <c r="C8" s="13"/>
      <c r="E8" s="47">
        <v>3</v>
      </c>
      <c r="F8" s="29" t="str">
        <f>IF(C8=Etc.!$G$4,3,IF(Vehicle!C8=Etc.!$G$5,2,IF(Vehicle!C8=Etc.!$G$6,1,"")))</f>
        <v/>
      </c>
      <c r="G8" s="29">
        <f t="shared" si="0"/>
        <v>0</v>
      </c>
      <c r="H8" s="30">
        <f t="shared" si="1"/>
        <v>9</v>
      </c>
      <c r="K8" s="46"/>
    </row>
    <row r="9" spans="1:11" s="35" customFormat="1" ht="15" customHeight="1" thickBot="1" x14ac:dyDescent="0.3">
      <c r="A9" s="32"/>
      <c r="B9" s="56" t="s">
        <v>187</v>
      </c>
      <c r="C9" s="34"/>
      <c r="E9" s="32"/>
      <c r="F9" s="32"/>
      <c r="G9" s="32">
        <f>SUM(G6:G8)</f>
        <v>0</v>
      </c>
      <c r="H9" s="32">
        <f>SUM(H6:H8)</f>
        <v>18</v>
      </c>
      <c r="J9" s="35">
        <f>G9/H9</f>
        <v>0</v>
      </c>
      <c r="K9" s="39">
        <f>COUNTBLANK(C6:C8)</f>
        <v>3</v>
      </c>
    </row>
    <row r="10" spans="1:11" s="2" customFormat="1" ht="35.1" customHeight="1" thickTop="1" x14ac:dyDescent="0.25">
      <c r="A10" s="6">
        <v>120</v>
      </c>
      <c r="B10" s="27" t="s">
        <v>194</v>
      </c>
      <c r="C10" s="13"/>
      <c r="E10" s="18">
        <v>2</v>
      </c>
      <c r="F10" s="19" t="str">
        <f>IF(C10=Etc.!$G$4,3,IF(Vehicle!C10=Etc.!$G$5,2,IF(Vehicle!C10=Etc.!$G$6,1,"")))</f>
        <v/>
      </c>
      <c r="G10" s="19">
        <f>IF(F10=3,F10*E10,IF(F10=2,F10*E10,IF(F10=1,F10*E10,0)))</f>
        <v>0</v>
      </c>
      <c r="H10" s="20">
        <f>E10*3</f>
        <v>6</v>
      </c>
      <c r="K10" s="40"/>
    </row>
    <row r="11" spans="1:11" s="2" customFormat="1" ht="35.1" customHeight="1" x14ac:dyDescent="0.25">
      <c r="A11" s="6">
        <v>121</v>
      </c>
      <c r="B11" s="27" t="s">
        <v>195</v>
      </c>
      <c r="C11" s="13"/>
      <c r="E11" s="18">
        <v>3</v>
      </c>
      <c r="F11" s="19" t="str">
        <f>IF(C11=Etc.!$G$4,3,IF(Vehicle!C11=Etc.!$G$5,2,IF(Vehicle!C11=Etc.!$G$6,1,"")))</f>
        <v/>
      </c>
      <c r="G11" s="19">
        <f t="shared" ref="G11:G12" si="2">IF(F11=3,F11*E11,IF(F11=2,F11*E11,IF(F11=1,F11*E11,0)))</f>
        <v>0</v>
      </c>
      <c r="H11" s="20">
        <f t="shared" ref="H11:H12" si="3">E11*3</f>
        <v>9</v>
      </c>
      <c r="K11" s="40"/>
    </row>
    <row r="12" spans="1:11" s="2" customFormat="1" ht="35.1" customHeight="1" x14ac:dyDescent="0.25">
      <c r="A12" s="6">
        <v>122</v>
      </c>
      <c r="B12" s="27" t="s">
        <v>196</v>
      </c>
      <c r="C12" s="13"/>
      <c r="E12" s="47">
        <v>3</v>
      </c>
      <c r="F12" s="29" t="str">
        <f>IF(C12=Etc.!$G$4,3,IF(Vehicle!C12=Etc.!$G$5,2,IF(Vehicle!C12=Etc.!$G$6,1,"")))</f>
        <v/>
      </c>
      <c r="G12" s="29">
        <f t="shared" si="2"/>
        <v>0</v>
      </c>
      <c r="H12" s="30">
        <f t="shared" si="3"/>
        <v>9</v>
      </c>
      <c r="K12" s="40"/>
    </row>
    <row r="13" spans="1:11" s="2" customFormat="1" ht="35.1" customHeight="1" x14ac:dyDescent="0.25">
      <c r="A13" s="6">
        <v>123</v>
      </c>
      <c r="B13" s="27" t="s">
        <v>197</v>
      </c>
      <c r="C13" s="13"/>
      <c r="E13" s="18">
        <v>3</v>
      </c>
      <c r="F13" s="29" t="str">
        <f>IF(C13=Etc.!$G$4,3,IF(Vehicle!C13=Etc.!$G$5,2,IF(Vehicle!C13=Etc.!$G$6,1,"")))</f>
        <v/>
      </c>
      <c r="G13" s="19">
        <f>IF(F13=3,F13*E13,IF(F13=2,F13*E13,IF(F13=1,F13*E13,0)))</f>
        <v>0</v>
      </c>
      <c r="H13" s="20">
        <f>E13*3</f>
        <v>9</v>
      </c>
      <c r="K13" s="40"/>
    </row>
    <row r="14" spans="1:11" s="35" customFormat="1" ht="15" customHeight="1" thickBot="1" x14ac:dyDescent="0.3">
      <c r="A14" s="32"/>
      <c r="B14" s="56" t="s">
        <v>188</v>
      </c>
      <c r="C14" s="34"/>
      <c r="E14" s="32"/>
      <c r="F14" s="32"/>
      <c r="G14" s="32">
        <f>SUM(G10:G13)</f>
        <v>0</v>
      </c>
      <c r="H14" s="32">
        <f>SUM(H10:H13)</f>
        <v>33</v>
      </c>
      <c r="J14" s="35">
        <f>G14/H14</f>
        <v>0</v>
      </c>
      <c r="K14" s="39">
        <f>COUNTBLANK(C10:C13)</f>
        <v>4</v>
      </c>
    </row>
    <row r="15" spans="1:11" s="2" customFormat="1" ht="35.1" customHeight="1" thickTop="1" x14ac:dyDescent="0.25">
      <c r="A15" s="6">
        <v>124</v>
      </c>
      <c r="B15" s="27" t="s">
        <v>198</v>
      </c>
      <c r="C15" s="13"/>
      <c r="E15" s="18">
        <v>2</v>
      </c>
      <c r="F15" s="19" t="str">
        <f>IF(C15=Etc.!$G$4,3,IF(Vehicle!C15=Etc.!$G$5,2,IF(Vehicle!C15=Etc.!$G$6,1,"")))</f>
        <v/>
      </c>
      <c r="G15" s="19">
        <f>IF(F15=3,F15*E15,IF(F15=2,F15*E15,IF(F15=1,F15*E15,0)))</f>
        <v>0</v>
      </c>
      <c r="H15" s="20">
        <f>E15*3</f>
        <v>6</v>
      </c>
      <c r="K15" s="40"/>
    </row>
    <row r="16" spans="1:11" s="2" customFormat="1" ht="35.1" customHeight="1" x14ac:dyDescent="0.25">
      <c r="A16" s="6">
        <v>125</v>
      </c>
      <c r="B16" s="27" t="s">
        <v>199</v>
      </c>
      <c r="C16" s="13"/>
      <c r="E16" s="18">
        <v>2</v>
      </c>
      <c r="F16" s="19" t="str">
        <f>IF(C16=Etc.!$G$4,3,IF(Vehicle!C16=Etc.!$G$5,2,IF(Vehicle!C16=Etc.!$G$6,1,"")))</f>
        <v/>
      </c>
      <c r="G16" s="19">
        <f>IF(F16=3,F16*E16,IF(F16=2,F16*E16,IF(F16=1,F16*E16,0)))</f>
        <v>0</v>
      </c>
      <c r="H16" s="20">
        <f>E16*3</f>
        <v>6</v>
      </c>
      <c r="K16" s="40"/>
    </row>
    <row r="17" spans="1:11" s="2" customFormat="1" ht="35.1" customHeight="1" x14ac:dyDescent="0.25">
      <c r="A17" s="6">
        <v>126</v>
      </c>
      <c r="B17" s="27" t="s">
        <v>200</v>
      </c>
      <c r="C17" s="13"/>
      <c r="E17" s="18">
        <v>3</v>
      </c>
      <c r="F17" s="19" t="str">
        <f>IF(C17=Etc.!$G$4,3,IF(Vehicle!C17=Etc.!$G$5,2,IF(Vehicle!C17=Etc.!$G$6,1,"")))</f>
        <v/>
      </c>
      <c r="G17" s="19">
        <f>IF(F17=3,F17*E17,IF(F17=2,F17*E17,IF(F17=1,F17*E17,0)))</f>
        <v>0</v>
      </c>
      <c r="H17" s="20">
        <f>E17*3</f>
        <v>9</v>
      </c>
      <c r="K17" s="40"/>
    </row>
    <row r="18" spans="1:11" s="35" customFormat="1" ht="15" customHeight="1" thickBot="1" x14ac:dyDescent="0.3">
      <c r="A18" s="32"/>
      <c r="B18" s="56" t="s">
        <v>189</v>
      </c>
      <c r="C18" s="34"/>
      <c r="E18" s="32"/>
      <c r="F18" s="32"/>
      <c r="G18" s="32">
        <f>SUM(G15:G17)</f>
        <v>0</v>
      </c>
      <c r="H18" s="32">
        <f>SUM(H15:H17)</f>
        <v>21</v>
      </c>
      <c r="J18" s="35">
        <f>G18/H18</f>
        <v>0</v>
      </c>
      <c r="K18" s="39">
        <f>COUNTBLANK(C15:C17)</f>
        <v>3</v>
      </c>
    </row>
    <row r="19" spans="1:11" ht="35.1" customHeight="1" thickTop="1" x14ac:dyDescent="0.25">
      <c r="A19" s="6">
        <v>127</v>
      </c>
      <c r="B19" s="27" t="s">
        <v>201</v>
      </c>
      <c r="C19" s="13"/>
      <c r="E19" s="18">
        <v>2</v>
      </c>
      <c r="F19" s="19" t="str">
        <f>IF(C19=Etc.!$G$4,3,IF(Vehicle!C19=Etc.!$G$5,2,IF(Vehicle!C19=Etc.!$G$6,1,"")))</f>
        <v/>
      </c>
      <c r="G19" s="19">
        <f>IF(F19=3,F19*E19,IF(F19=2,F19*E19,IF(F19=1,F19*E19,0)))</f>
        <v>0</v>
      </c>
      <c r="H19" s="20">
        <f t="shared" ref="H19:H26" si="4">E19*3</f>
        <v>6</v>
      </c>
    </row>
    <row r="20" spans="1:11" ht="35.1" customHeight="1" x14ac:dyDescent="0.25">
      <c r="A20" s="6">
        <v>128</v>
      </c>
      <c r="B20" s="27" t="s">
        <v>202</v>
      </c>
      <c r="C20" s="13"/>
      <c r="E20" s="18">
        <v>3</v>
      </c>
      <c r="F20" s="19" t="str">
        <f>IF(C20=Etc.!$G$4,3,IF(Vehicle!C20=Etc.!$G$5,2,IF(Vehicle!C20=Etc.!$G$6,1,"")))</f>
        <v/>
      </c>
      <c r="G20" s="19">
        <f>IF(F20=3,F20*E20,IF(F20=2,F20*E20,IF(F20=1,F20*E20,0)))</f>
        <v>0</v>
      </c>
      <c r="H20" s="20">
        <f t="shared" si="4"/>
        <v>9</v>
      </c>
    </row>
    <row r="21" spans="1:11" ht="35.1" customHeight="1" x14ac:dyDescent="0.25">
      <c r="A21" s="6">
        <v>129</v>
      </c>
      <c r="B21" s="27" t="s">
        <v>203</v>
      </c>
      <c r="C21" s="13"/>
      <c r="E21" s="18">
        <v>3</v>
      </c>
      <c r="F21" s="19" t="str">
        <f>IF(C21=Etc.!$G$4,3,IF(Vehicle!C21=Etc.!$G$5,2,IF(Vehicle!C21=Etc.!$G$6,1,"")))</f>
        <v/>
      </c>
      <c r="G21" s="19">
        <f>IF(F21=3,F21*E21,IF(F21=2,F21*E21,IF(F21=1,F21*E21,0)))</f>
        <v>0</v>
      </c>
      <c r="H21" s="20">
        <f t="shared" si="4"/>
        <v>9</v>
      </c>
    </row>
    <row r="22" spans="1:11" ht="35.1" customHeight="1" x14ac:dyDescent="0.25">
      <c r="A22" s="6">
        <v>130</v>
      </c>
      <c r="B22" s="27" t="s">
        <v>204</v>
      </c>
      <c r="C22" s="13"/>
      <c r="E22" s="18">
        <v>3</v>
      </c>
      <c r="F22" s="19" t="str">
        <f>IF(C22=Etc.!$G$4,3,IF(Vehicle!C22=Etc.!$G$5,2,IF(Vehicle!C22=Etc.!$G$6,1,"")))</f>
        <v/>
      </c>
      <c r="G22" s="19">
        <f t="shared" ref="G22:G26" si="5">IF(F22=3,F22*E22,IF(F22=2,F22*E22,IF(F22=1,F22*E22,0)))</f>
        <v>0</v>
      </c>
      <c r="H22" s="20">
        <f t="shared" si="4"/>
        <v>9</v>
      </c>
    </row>
    <row r="23" spans="1:11" ht="35.1" customHeight="1" x14ac:dyDescent="0.25">
      <c r="A23" s="6">
        <v>131</v>
      </c>
      <c r="B23" s="27" t="s">
        <v>205</v>
      </c>
      <c r="C23" s="13"/>
      <c r="E23" s="18">
        <v>3</v>
      </c>
      <c r="F23" s="19" t="str">
        <f>IF(C23=Etc.!$G$4,3,IF(Vehicle!C23=Etc.!$G$5,2,IF(Vehicle!C23=Etc.!$G$6,1,"")))</f>
        <v/>
      </c>
      <c r="G23" s="19">
        <f t="shared" si="5"/>
        <v>0</v>
      </c>
      <c r="H23" s="20">
        <f t="shared" si="4"/>
        <v>9</v>
      </c>
    </row>
    <row r="24" spans="1:11" ht="35.1" customHeight="1" x14ac:dyDescent="0.25">
      <c r="A24" s="6">
        <v>132</v>
      </c>
      <c r="B24" s="27" t="s">
        <v>206</v>
      </c>
      <c r="C24" s="13"/>
      <c r="E24" s="18">
        <v>2</v>
      </c>
      <c r="F24" s="19" t="str">
        <f>IF(C24=Etc.!$G$4,3,IF(Vehicle!C24=Etc.!$G$5,2,IF(Vehicle!C24=Etc.!$G$6,1,"")))</f>
        <v/>
      </c>
      <c r="G24" s="19">
        <f t="shared" si="5"/>
        <v>0</v>
      </c>
      <c r="H24" s="20">
        <f t="shared" si="4"/>
        <v>6</v>
      </c>
    </row>
    <row r="25" spans="1:11" ht="35.1" customHeight="1" x14ac:dyDescent="0.25">
      <c r="A25" s="6">
        <v>133</v>
      </c>
      <c r="B25" s="27" t="s">
        <v>207</v>
      </c>
      <c r="C25" s="13"/>
      <c r="E25" s="18">
        <v>2</v>
      </c>
      <c r="F25" s="19" t="str">
        <f>IF(C25=Etc.!$G$4,3,IF(Vehicle!C25=Etc.!$G$5,2,IF(Vehicle!C25=Etc.!$G$6,1,"")))</f>
        <v/>
      </c>
      <c r="G25" s="19">
        <f t="shared" si="5"/>
        <v>0</v>
      </c>
      <c r="H25" s="20">
        <f t="shared" si="4"/>
        <v>6</v>
      </c>
    </row>
    <row r="26" spans="1:11" ht="35.1" customHeight="1" x14ac:dyDescent="0.25">
      <c r="A26" s="6">
        <v>134</v>
      </c>
      <c r="B26" s="27" t="s">
        <v>208</v>
      </c>
      <c r="C26" s="13"/>
      <c r="E26" s="18">
        <v>2</v>
      </c>
      <c r="F26" s="19" t="str">
        <f>IF(C26=Etc.!$G$4,3,IF(Vehicle!C26=Etc.!$G$5,2,IF(Vehicle!C26=Etc.!$G$6,1,"")))</f>
        <v/>
      </c>
      <c r="G26" s="19">
        <f t="shared" si="5"/>
        <v>0</v>
      </c>
      <c r="H26" s="20">
        <f t="shared" si="4"/>
        <v>6</v>
      </c>
    </row>
    <row r="27" spans="1:11" s="35" customFormat="1" ht="15" customHeight="1" thickBot="1" x14ac:dyDescent="0.3">
      <c r="A27" s="32"/>
      <c r="B27" s="56" t="s">
        <v>190</v>
      </c>
      <c r="C27" s="34"/>
      <c r="E27" s="32"/>
      <c r="F27" s="32"/>
      <c r="G27" s="32">
        <f>SUM(G19:G26)</f>
        <v>0</v>
      </c>
      <c r="H27" s="32">
        <f>SUM(H19:H26)</f>
        <v>60</v>
      </c>
      <c r="J27" s="35">
        <f>G27/H27</f>
        <v>0</v>
      </c>
      <c r="K27" s="39">
        <f>COUNTBLANK(C19:C26)</f>
        <v>8</v>
      </c>
    </row>
    <row r="28" spans="1:11" ht="35.1" customHeight="1" thickTop="1" x14ac:dyDescent="0.25">
      <c r="A28" s="6">
        <v>135</v>
      </c>
      <c r="B28" s="27" t="s">
        <v>209</v>
      </c>
      <c r="C28" s="13"/>
      <c r="E28" s="18">
        <v>2</v>
      </c>
      <c r="F28" s="19" t="str">
        <f>IF(C28=Etc.!$G$4,3,IF(Vehicle!C28=Etc.!$G$5,2,IF(Vehicle!C28=Etc.!$G$6,1,"")))</f>
        <v/>
      </c>
      <c r="G28" s="19">
        <f t="shared" ref="G28:G30" si="6">IF(F28=3,F28*E28,IF(F28=2,F28*E28,IF(F28=1,F28*E28,0)))</f>
        <v>0</v>
      </c>
      <c r="H28" s="20">
        <f>E28*3</f>
        <v>6</v>
      </c>
    </row>
    <row r="29" spans="1:11" ht="35.1" customHeight="1" x14ac:dyDescent="0.25">
      <c r="A29" s="6">
        <v>136</v>
      </c>
      <c r="B29" s="27" t="s">
        <v>210</v>
      </c>
      <c r="C29" s="13"/>
      <c r="E29" s="18">
        <v>3</v>
      </c>
      <c r="F29" s="19" t="str">
        <f>IF(C29=Etc.!$G$4,3,IF(Vehicle!C29=Etc.!$G$5,2,IF(Vehicle!C29=Etc.!$G$6,1,"")))</f>
        <v/>
      </c>
      <c r="G29" s="19">
        <f t="shared" si="6"/>
        <v>0</v>
      </c>
      <c r="H29" s="20">
        <f>E29*3</f>
        <v>9</v>
      </c>
    </row>
    <row r="30" spans="1:11" ht="50.1" customHeight="1" x14ac:dyDescent="0.25">
      <c r="A30" s="6">
        <v>137</v>
      </c>
      <c r="B30" s="27" t="s">
        <v>211</v>
      </c>
      <c r="C30" s="13"/>
      <c r="E30" s="18">
        <v>1</v>
      </c>
      <c r="F30" s="19" t="str">
        <f>IF(C30=Etc.!$G$4,3,IF(Vehicle!C30=Etc.!$G$5,2,IF(Vehicle!C30=Etc.!$G$6,1,"")))</f>
        <v/>
      </c>
      <c r="G30" s="19">
        <f t="shared" si="6"/>
        <v>0</v>
      </c>
      <c r="H30" s="20">
        <f>E30*3</f>
        <v>3</v>
      </c>
    </row>
    <row r="31" spans="1:11" s="35" customFormat="1" ht="15" customHeight="1" thickBot="1" x14ac:dyDescent="0.3">
      <c r="A31" s="32"/>
      <c r="B31" s="56" t="s">
        <v>191</v>
      </c>
      <c r="C31" s="34"/>
      <c r="E31" s="32"/>
      <c r="F31" s="32"/>
      <c r="G31" s="32">
        <f>SUM(G28:G30)</f>
        <v>0</v>
      </c>
      <c r="H31" s="32">
        <f>SUM(H28:H30)</f>
        <v>18</v>
      </c>
      <c r="J31" s="35">
        <f>G31/H31</f>
        <v>0</v>
      </c>
      <c r="K31" s="39">
        <f>COUNTBLANK(C28:C30)</f>
        <v>3</v>
      </c>
    </row>
    <row r="32" spans="1:11" ht="35.1" customHeight="1" thickTop="1" x14ac:dyDescent="0.25">
      <c r="A32" s="6">
        <v>138</v>
      </c>
      <c r="B32" s="27" t="s">
        <v>214</v>
      </c>
      <c r="C32" s="13"/>
      <c r="E32" s="18">
        <v>3</v>
      </c>
      <c r="F32" s="19" t="str">
        <f>IF(C32=Etc.!$G$4,3,IF(Vehicle!C32=Etc.!$G$5,2,IF(Vehicle!C32=Etc.!$G$6,1,"")))</f>
        <v/>
      </c>
      <c r="G32" s="19">
        <f t="shared" ref="G32:G46" si="7">IF(F32=3,F32*E32,IF(F32=2,F32*E32,IF(F32=1,F32*E32,0)))</f>
        <v>0</v>
      </c>
      <c r="H32" s="20">
        <f>E32*3</f>
        <v>9</v>
      </c>
    </row>
    <row r="33" spans="1:11" ht="35.1" customHeight="1" x14ac:dyDescent="0.25">
      <c r="A33" s="6">
        <v>139</v>
      </c>
      <c r="B33" s="27" t="s">
        <v>82</v>
      </c>
      <c r="C33" s="13"/>
      <c r="E33" s="18">
        <v>3</v>
      </c>
      <c r="F33" s="19" t="str">
        <f>IF(C33=Etc.!$G$4,3,IF(Vehicle!C33=Etc.!$G$5,2,IF(Vehicle!C33=Etc.!$G$6,1,"")))</f>
        <v/>
      </c>
      <c r="G33" s="19">
        <f t="shared" si="7"/>
        <v>0</v>
      </c>
      <c r="H33" s="20">
        <f>E33*3</f>
        <v>9</v>
      </c>
    </row>
    <row r="34" spans="1:11" ht="35.1" customHeight="1" x14ac:dyDescent="0.25">
      <c r="A34" s="6">
        <v>140</v>
      </c>
      <c r="B34" s="27" t="s">
        <v>215</v>
      </c>
      <c r="C34" s="13"/>
      <c r="E34" s="18">
        <v>2</v>
      </c>
      <c r="F34" s="19" t="str">
        <f>IF(C34=Etc.!$G$4,3,IF(Vehicle!C34=Etc.!$G$5,2,IF(Vehicle!C34=Etc.!$G$6,1,"")))</f>
        <v/>
      </c>
      <c r="G34" s="19">
        <f t="shared" ref="G34:G41" si="8">IF(F34=3,F34*E34,IF(F34=2,F34*E34,IF(F34=1,F34*E34,0)))</f>
        <v>0</v>
      </c>
      <c r="H34" s="20">
        <f t="shared" ref="H34:H41" si="9">E34*3</f>
        <v>6</v>
      </c>
    </row>
    <row r="35" spans="1:11" ht="35.1" customHeight="1" x14ac:dyDescent="0.25">
      <c r="A35" s="6">
        <v>141</v>
      </c>
      <c r="B35" s="27" t="s">
        <v>86</v>
      </c>
      <c r="C35" s="13"/>
      <c r="E35" s="18">
        <v>3</v>
      </c>
      <c r="F35" s="19" t="str">
        <f>IF(C35=Etc.!$G$4,3,IF(Vehicle!C35=Etc.!$G$5,2,IF(Vehicle!C35=Etc.!$G$6,1,"")))</f>
        <v/>
      </c>
      <c r="G35" s="19">
        <f t="shared" si="8"/>
        <v>0</v>
      </c>
      <c r="H35" s="20">
        <f t="shared" si="9"/>
        <v>9</v>
      </c>
    </row>
    <row r="36" spans="1:11" ht="35.1" customHeight="1" x14ac:dyDescent="0.25">
      <c r="A36" s="6">
        <v>142</v>
      </c>
      <c r="B36" s="27" t="s">
        <v>87</v>
      </c>
      <c r="C36" s="13"/>
      <c r="E36" s="18">
        <v>3</v>
      </c>
      <c r="F36" s="19" t="str">
        <f>IF(C36=Etc.!$G$4,3,IF(Vehicle!C36=Etc.!$G$5,2,IF(Vehicle!C36=Etc.!$G$6,1,"")))</f>
        <v/>
      </c>
      <c r="G36" s="19">
        <f t="shared" si="8"/>
        <v>0</v>
      </c>
      <c r="H36" s="20">
        <f t="shared" si="9"/>
        <v>9</v>
      </c>
    </row>
    <row r="37" spans="1:11" ht="35.1" customHeight="1" x14ac:dyDescent="0.25">
      <c r="A37" s="6">
        <v>143</v>
      </c>
      <c r="B37" s="27" t="s">
        <v>88</v>
      </c>
      <c r="C37" s="13"/>
      <c r="E37" s="18">
        <v>3</v>
      </c>
      <c r="F37" s="19" t="str">
        <f>IF(C37=Etc.!$G$4,3,IF(Vehicle!C37=Etc.!$G$5,2,IF(Vehicle!C37=Etc.!$G$6,1,"")))</f>
        <v/>
      </c>
      <c r="G37" s="19">
        <f t="shared" si="8"/>
        <v>0</v>
      </c>
      <c r="H37" s="20">
        <f t="shared" si="9"/>
        <v>9</v>
      </c>
    </row>
    <row r="38" spans="1:11" ht="35.1" customHeight="1" x14ac:dyDescent="0.25">
      <c r="A38" s="6">
        <v>144</v>
      </c>
      <c r="B38" s="27" t="s">
        <v>89</v>
      </c>
      <c r="C38" s="13"/>
      <c r="E38" s="18">
        <v>3</v>
      </c>
      <c r="F38" s="19" t="str">
        <f>IF(C38=Etc.!$G$4,3,IF(Vehicle!C38=Etc.!$G$5,2,IF(Vehicle!C38=Etc.!$G$6,1,"")))</f>
        <v/>
      </c>
      <c r="G38" s="19">
        <f t="shared" si="8"/>
        <v>0</v>
      </c>
      <c r="H38" s="20">
        <f t="shared" si="9"/>
        <v>9</v>
      </c>
    </row>
    <row r="39" spans="1:11" ht="35.1" customHeight="1" x14ac:dyDescent="0.25">
      <c r="A39" s="6">
        <v>145</v>
      </c>
      <c r="B39" s="27" t="s">
        <v>90</v>
      </c>
      <c r="C39" s="13"/>
      <c r="E39" s="18">
        <v>3</v>
      </c>
      <c r="F39" s="19" t="str">
        <f>IF(C39=Etc.!$G$4,3,IF(Vehicle!C39=Etc.!$G$5,2,IF(Vehicle!C39=Etc.!$G$6,1,"")))</f>
        <v/>
      </c>
      <c r="G39" s="19">
        <f t="shared" si="8"/>
        <v>0</v>
      </c>
      <c r="H39" s="20">
        <f t="shared" si="9"/>
        <v>9</v>
      </c>
    </row>
    <row r="40" spans="1:11" ht="35.1" customHeight="1" x14ac:dyDescent="0.25">
      <c r="A40" s="6">
        <v>146</v>
      </c>
      <c r="B40" s="27" t="s">
        <v>91</v>
      </c>
      <c r="C40" s="13"/>
      <c r="E40" s="18">
        <v>2</v>
      </c>
      <c r="F40" s="19" t="str">
        <f>IF(C40=Etc.!$G$4,3,IF(Vehicle!C40=Etc.!$G$5,2,IF(Vehicle!C40=Etc.!$G$6,1,"")))</f>
        <v/>
      </c>
      <c r="G40" s="19">
        <f t="shared" si="8"/>
        <v>0</v>
      </c>
      <c r="H40" s="20">
        <f t="shared" si="9"/>
        <v>6</v>
      </c>
    </row>
    <row r="41" spans="1:11" ht="35.1" customHeight="1" x14ac:dyDescent="0.25">
      <c r="A41" s="6">
        <v>147</v>
      </c>
      <c r="B41" s="27" t="s">
        <v>92</v>
      </c>
      <c r="C41" s="13"/>
      <c r="E41" s="18">
        <v>3</v>
      </c>
      <c r="F41" s="19" t="str">
        <f>IF(C41=Etc.!$G$4,3,IF(Vehicle!C41=Etc.!$G$5,2,IF(Vehicle!C41=Etc.!$G$6,1,"")))</f>
        <v/>
      </c>
      <c r="G41" s="19">
        <f t="shared" si="8"/>
        <v>0</v>
      </c>
      <c r="H41" s="20">
        <f t="shared" si="9"/>
        <v>9</v>
      </c>
    </row>
    <row r="42" spans="1:11" ht="35.1" customHeight="1" x14ac:dyDescent="0.25">
      <c r="A42" s="6">
        <v>148</v>
      </c>
      <c r="B42" s="27" t="s">
        <v>180</v>
      </c>
      <c r="C42" s="13"/>
      <c r="E42" s="18">
        <v>3</v>
      </c>
      <c r="F42" s="19" t="str">
        <f>IF(C42=Etc.!$G$4,3,IF(Vehicle!C42=Etc.!$G$5,2,IF(Vehicle!C42=Etc.!$G$6,1,"")))</f>
        <v/>
      </c>
      <c r="G42" s="19">
        <f t="shared" si="7"/>
        <v>0</v>
      </c>
      <c r="H42" s="20">
        <f t="shared" ref="H42:H46" si="10">E42*3</f>
        <v>9</v>
      </c>
    </row>
    <row r="43" spans="1:11" ht="35.1" customHeight="1" x14ac:dyDescent="0.25">
      <c r="A43" s="6">
        <v>149</v>
      </c>
      <c r="B43" s="27" t="s">
        <v>216</v>
      </c>
      <c r="C43" s="13"/>
      <c r="E43" s="18">
        <v>2</v>
      </c>
      <c r="F43" s="19" t="str">
        <f>IF(C43=Etc.!$G$4,3,IF(Vehicle!C43=Etc.!$G$5,2,IF(Vehicle!C43=Etc.!$G$6,1,"")))</f>
        <v/>
      </c>
      <c r="G43" s="19">
        <f t="shared" si="7"/>
        <v>0</v>
      </c>
      <c r="H43" s="20">
        <f t="shared" si="10"/>
        <v>6</v>
      </c>
    </row>
    <row r="44" spans="1:11" ht="35.1" customHeight="1" x14ac:dyDescent="0.25">
      <c r="A44" s="6">
        <v>150</v>
      </c>
      <c r="B44" s="27" t="s">
        <v>217</v>
      </c>
      <c r="C44" s="13"/>
      <c r="E44" s="18">
        <v>3</v>
      </c>
      <c r="F44" s="19" t="str">
        <f>IF(C44=Etc.!$G$4,3,IF(Vehicle!C44=Etc.!$G$5,2,IF(Vehicle!C44=Etc.!$G$6,1,"")))</f>
        <v/>
      </c>
      <c r="G44" s="19">
        <f t="shared" si="7"/>
        <v>0</v>
      </c>
      <c r="H44" s="20">
        <f t="shared" si="10"/>
        <v>9</v>
      </c>
    </row>
    <row r="45" spans="1:11" ht="35.1" customHeight="1" x14ac:dyDescent="0.25">
      <c r="A45" s="6">
        <v>151</v>
      </c>
      <c r="B45" s="27" t="s">
        <v>98</v>
      </c>
      <c r="C45" s="13"/>
      <c r="E45" s="18">
        <v>2</v>
      </c>
      <c r="F45" s="19" t="str">
        <f>IF(C45=Etc.!$G$4,3,IF(Vehicle!C45=Etc.!$G$5,2,IF(Vehicle!C45=Etc.!$G$6,1,"")))</f>
        <v/>
      </c>
      <c r="G45" s="19">
        <f t="shared" si="7"/>
        <v>0</v>
      </c>
      <c r="H45" s="20">
        <f t="shared" si="10"/>
        <v>6</v>
      </c>
    </row>
    <row r="46" spans="1:11" ht="35.1" customHeight="1" thickBot="1" x14ac:dyDescent="0.3">
      <c r="A46" s="6">
        <v>152</v>
      </c>
      <c r="B46" s="27" t="s">
        <v>99</v>
      </c>
      <c r="C46" s="13"/>
      <c r="E46" s="18">
        <v>3</v>
      </c>
      <c r="F46" s="19" t="str">
        <f>IF(C46=Etc.!$G$4,3,IF(Vehicle!C46=Etc.!$G$5,2,IF(Vehicle!C46=Etc.!$G$6,1,"")))</f>
        <v/>
      </c>
      <c r="G46" s="19">
        <f t="shared" si="7"/>
        <v>0</v>
      </c>
      <c r="H46" s="20">
        <f t="shared" si="10"/>
        <v>9</v>
      </c>
    </row>
    <row r="47" spans="1:11" s="35" customFormat="1" ht="15" customHeight="1" thickTop="1" thickBot="1" x14ac:dyDescent="0.3">
      <c r="A47" s="32"/>
      <c r="B47" s="33"/>
      <c r="C47" s="34"/>
      <c r="E47" s="32"/>
      <c r="F47" s="32"/>
      <c r="G47" s="32">
        <f>SUM(G32:G46)</f>
        <v>0</v>
      </c>
      <c r="H47" s="32">
        <f>SUM(H32:H46)</f>
        <v>123</v>
      </c>
      <c r="J47" s="36">
        <f>G47/H47</f>
        <v>0</v>
      </c>
      <c r="K47" s="41">
        <f>COUNTBLANK(C32:C46)</f>
        <v>15</v>
      </c>
    </row>
    <row r="48" spans="1:11" ht="15.75" thickTop="1" x14ac:dyDescent="0.25">
      <c r="A48" s="6"/>
    </row>
    <row r="49" spans="1:11" x14ac:dyDescent="0.25">
      <c r="A49" s="6"/>
    </row>
    <row r="50" spans="1:11" ht="15.75" thickBot="1" x14ac:dyDescent="0.3"/>
    <row r="51" spans="1:11" ht="16.5" thickTop="1" thickBot="1" x14ac:dyDescent="0.3">
      <c r="F51" s="23" t="s">
        <v>140</v>
      </c>
      <c r="G51" s="16">
        <f>SUM(G47,G31,G27,G18,G14,G9)</f>
        <v>0</v>
      </c>
      <c r="H51" s="16">
        <f>SUM(H47,H31,H27,H18,H14,H9)</f>
        <v>273</v>
      </c>
      <c r="J51" s="22">
        <f>G51/H51</f>
        <v>0</v>
      </c>
      <c r="K51" s="42">
        <f>SUM(K47,K31,K27,K18,K14,K9)</f>
        <v>36</v>
      </c>
    </row>
    <row r="52" spans="1:11" ht="15.75" thickTop="1" x14ac:dyDescent="0.25"/>
  </sheetData>
  <sheetProtection algorithmName="SHA-512" hashValue="/t34+0zhnftSdA8B9mSVPukrvj7nCD23ET6fwMWTGNEwGzEMOQwq9Gk0xrI7Ot55CroryF/azanygTWwx8zd0w==" saltValue="pEsttPeIWYqsQ+a9DleITg==" spinCount="100000" sheet="1" objects="1" scenarios="1"/>
  <mergeCells count="3">
    <mergeCell ref="A1:C1"/>
    <mergeCell ref="A2:C2"/>
    <mergeCell ref="A3:C3"/>
  </mergeCells>
  <conditionalFormatting sqref="C10:C13 C15:C17 C6:C8">
    <cfRule type="cellIs" dxfId="34" priority="4" operator="lessThan">
      <formula>""""""</formula>
    </cfRule>
  </conditionalFormatting>
  <conditionalFormatting sqref="C19:C26">
    <cfRule type="cellIs" dxfId="33" priority="3" operator="lessThan">
      <formula>""""""</formula>
    </cfRule>
  </conditionalFormatting>
  <conditionalFormatting sqref="C28:C30">
    <cfRule type="cellIs" dxfId="32" priority="2" operator="lessThan">
      <formula>""""""</formula>
    </cfRule>
  </conditionalFormatting>
  <conditionalFormatting sqref="C32:C46">
    <cfRule type="cellIs" dxfId="31" priority="1" operator="lessThan">
      <formul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C5:C47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97C3C"/>
  </sheetPr>
  <dimension ref="A1:K50"/>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style="4" customWidth="1"/>
    <col min="4" max="4" width="0" hidden="1" customWidth="1"/>
    <col min="5" max="8" width="0" style="16" hidden="1" customWidth="1"/>
    <col min="9" max="10" width="0" hidden="1" customWidth="1"/>
    <col min="11" max="11" width="0" style="37" hidden="1" customWidth="1"/>
  </cols>
  <sheetData>
    <row r="1" spans="1:11" ht="23.25" x14ac:dyDescent="0.35">
      <c r="A1" s="99" t="s">
        <v>218</v>
      </c>
      <c r="B1" s="99"/>
      <c r="C1" s="99"/>
    </row>
    <row r="2" spans="1:11" s="3" customFormat="1" ht="84.95" customHeight="1" x14ac:dyDescent="0.25">
      <c r="A2" s="100" t="s">
        <v>437</v>
      </c>
      <c r="B2" s="100"/>
      <c r="C2" s="100"/>
      <c r="E2" s="16"/>
      <c r="F2" s="16"/>
      <c r="G2" s="16"/>
      <c r="H2" s="16"/>
      <c r="K2" s="38"/>
    </row>
    <row r="3" spans="1:11" ht="20.100000000000001" customHeight="1" x14ac:dyDescent="0.25">
      <c r="A3" s="105" t="str">
        <f>IF(K49=0,"You have answered all the questions in this section. Please proceed to the next tab.",CONCATENATE("You have answered ",SUM(COUNT(A6:A46)-K49)," question(s) in this section. There are ",K49," questions remaining."))</f>
        <v>You have answered 0 question(s) in this section. There are 34 questions remaining.</v>
      </c>
      <c r="B3" s="105"/>
      <c r="C3" s="105"/>
    </row>
    <row r="4" spans="1:11" ht="22.5" x14ac:dyDescent="0.35">
      <c r="A4" s="60" t="s">
        <v>18</v>
      </c>
      <c r="B4" s="61" t="s">
        <v>219</v>
      </c>
      <c r="C4" s="62" t="s">
        <v>441</v>
      </c>
      <c r="E4" s="17" t="s">
        <v>44</v>
      </c>
      <c r="F4" s="17" t="s">
        <v>100</v>
      </c>
      <c r="G4" s="17" t="s">
        <v>42</v>
      </c>
      <c r="H4" s="17" t="s">
        <v>43</v>
      </c>
    </row>
    <row r="5" spans="1:11" s="35" customFormat="1" ht="15" customHeight="1" thickBot="1" x14ac:dyDescent="0.3">
      <c r="A5" s="32"/>
      <c r="B5" s="56" t="s">
        <v>213</v>
      </c>
      <c r="C5" s="34"/>
      <c r="E5" s="32"/>
      <c r="F5" s="32"/>
      <c r="G5" s="32"/>
      <c r="H5" s="32"/>
      <c r="K5" s="39"/>
    </row>
    <row r="6" spans="1:11" s="2" customFormat="1" ht="35.1" customHeight="1" thickTop="1" x14ac:dyDescent="0.25">
      <c r="A6" s="6">
        <v>153</v>
      </c>
      <c r="B6" s="8" t="s">
        <v>225</v>
      </c>
      <c r="C6" s="13"/>
      <c r="E6" s="18">
        <v>3</v>
      </c>
      <c r="F6" s="19" t="str">
        <f>IF(C6=Etc.!$G$4,3,IF(Roadway!C6=Etc.!$G$5,2,IF(Roadway!C6=Etc.!$G$6,1,"")))</f>
        <v/>
      </c>
      <c r="G6" s="19">
        <f>IF(F6=3,F6*E6,IF(F6=2,F6*E6,IF(F6=1,F6*E6,0)))</f>
        <v>0</v>
      </c>
      <c r="H6" s="20">
        <f>E6*3</f>
        <v>9</v>
      </c>
      <c r="K6" s="40"/>
    </row>
    <row r="7" spans="1:11" s="2" customFormat="1" ht="35.1" customHeight="1" x14ac:dyDescent="0.25">
      <c r="A7" s="6">
        <v>154</v>
      </c>
      <c r="B7" s="8" t="s">
        <v>226</v>
      </c>
      <c r="C7" s="13"/>
      <c r="E7" s="18">
        <v>3</v>
      </c>
      <c r="F7" s="19" t="str">
        <f>IF(C7=Etc.!$G$4,3,IF(Roadway!C7=Etc.!$G$5,2,IF(Roadway!C7=Etc.!$G$6,1,"")))</f>
        <v/>
      </c>
      <c r="G7" s="19">
        <f t="shared" ref="G7:G10" si="0">IF(F7=3,F7*E7,IF(F7=2,F7*E7,IF(F7=1,F7*E7,0)))</f>
        <v>0</v>
      </c>
      <c r="H7" s="20">
        <f t="shared" ref="H7:H10" si="1">E7*3</f>
        <v>9</v>
      </c>
      <c r="K7" s="40"/>
    </row>
    <row r="8" spans="1:11" s="2" customFormat="1" ht="35.1" customHeight="1" x14ac:dyDescent="0.25">
      <c r="A8" s="6">
        <v>155</v>
      </c>
      <c r="B8" s="8" t="s">
        <v>227</v>
      </c>
      <c r="C8" s="13"/>
      <c r="E8" s="18">
        <v>3</v>
      </c>
      <c r="F8" s="19" t="str">
        <f>IF(C8=Etc.!$G$4,3,IF(Roadway!C8=Etc.!$G$5,2,IF(Roadway!C8=Etc.!$G$6,1,"")))</f>
        <v/>
      </c>
      <c r="G8" s="19">
        <f t="shared" si="0"/>
        <v>0</v>
      </c>
      <c r="H8" s="20">
        <f t="shared" si="1"/>
        <v>9</v>
      </c>
      <c r="K8" s="40"/>
    </row>
    <row r="9" spans="1:11" s="2" customFormat="1" ht="35.1" customHeight="1" x14ac:dyDescent="0.25">
      <c r="A9" s="6">
        <v>156</v>
      </c>
      <c r="B9" s="8" t="s">
        <v>228</v>
      </c>
      <c r="C9" s="13"/>
      <c r="E9" s="18">
        <v>3</v>
      </c>
      <c r="F9" s="19" t="str">
        <f>IF(C9=Etc.!$G$4,3,IF(Roadway!C9=Etc.!$G$5,2,IF(Roadway!C9=Etc.!$G$6,1,"")))</f>
        <v/>
      </c>
      <c r="G9" s="19">
        <f t="shared" si="0"/>
        <v>0</v>
      </c>
      <c r="H9" s="20">
        <f t="shared" si="1"/>
        <v>9</v>
      </c>
      <c r="K9" s="40"/>
    </row>
    <row r="10" spans="1:11" s="28" customFormat="1" ht="35.1" customHeight="1" x14ac:dyDescent="0.25">
      <c r="A10" s="6">
        <v>157</v>
      </c>
      <c r="B10" s="8" t="s">
        <v>229</v>
      </c>
      <c r="C10" s="13"/>
      <c r="E10" s="18">
        <v>3</v>
      </c>
      <c r="F10" s="19" t="str">
        <f>IF(C10=Etc.!$G$4,3,IF(Roadway!C10=Etc.!$G$5,2,IF(Roadway!C10=Etc.!$G$6,1,"")))</f>
        <v/>
      </c>
      <c r="G10" s="19">
        <f t="shared" si="0"/>
        <v>0</v>
      </c>
      <c r="H10" s="20">
        <f t="shared" si="1"/>
        <v>9</v>
      </c>
      <c r="K10" s="46"/>
    </row>
    <row r="11" spans="1:11" s="35" customFormat="1" ht="15" customHeight="1" thickBot="1" x14ac:dyDescent="0.3">
      <c r="A11" s="32"/>
      <c r="B11" s="56" t="s">
        <v>220</v>
      </c>
      <c r="C11" s="34"/>
      <c r="E11" s="32"/>
      <c r="F11" s="32"/>
      <c r="G11" s="32">
        <f>SUM(G6:G10)</f>
        <v>0</v>
      </c>
      <c r="H11" s="32">
        <f>SUM(H6:H10)</f>
        <v>45</v>
      </c>
      <c r="J11" s="35">
        <f>G11/H11</f>
        <v>0</v>
      </c>
      <c r="K11" s="39">
        <f>COUNTBLANK(C6:C10)</f>
        <v>5</v>
      </c>
    </row>
    <row r="12" spans="1:11" s="2" customFormat="1" ht="35.1" customHeight="1" thickTop="1" x14ac:dyDescent="0.25">
      <c r="A12" s="6">
        <v>158</v>
      </c>
      <c r="B12" s="8" t="s">
        <v>230</v>
      </c>
      <c r="C12" s="13"/>
      <c r="E12" s="18">
        <v>2</v>
      </c>
      <c r="F12" s="19" t="str">
        <f>IF(C12=Etc.!$G$4,3,IF(Roadway!C12=Etc.!$G$5,2,IF(Roadway!C12=Etc.!$G$6,1,"")))</f>
        <v/>
      </c>
      <c r="G12" s="19">
        <f t="shared" ref="G12:G13" si="2">IF(F12=3,F12*E12,IF(F12=2,F12*E12,IF(F12=1,F12*E12,0)))</f>
        <v>0</v>
      </c>
      <c r="H12" s="20">
        <f t="shared" ref="H12:H13" si="3">E12*3</f>
        <v>6</v>
      </c>
      <c r="K12" s="40"/>
    </row>
    <row r="13" spans="1:11" s="2" customFormat="1" ht="35.1" customHeight="1" x14ac:dyDescent="0.25">
      <c r="A13" s="6">
        <v>159</v>
      </c>
      <c r="B13" s="8" t="s">
        <v>231</v>
      </c>
      <c r="C13" s="13"/>
      <c r="E13" s="18">
        <v>2</v>
      </c>
      <c r="F13" s="19" t="str">
        <f>IF(C13=Etc.!$G$4,3,IF(Roadway!C13=Etc.!$G$5,2,IF(Roadway!C13=Etc.!$G$6,1,"")))</f>
        <v/>
      </c>
      <c r="G13" s="19">
        <f t="shared" si="2"/>
        <v>0</v>
      </c>
      <c r="H13" s="20">
        <f t="shared" si="3"/>
        <v>6</v>
      </c>
      <c r="K13" s="40"/>
    </row>
    <row r="14" spans="1:11" s="35" customFormat="1" ht="15" customHeight="1" thickBot="1" x14ac:dyDescent="0.3">
      <c r="A14" s="32"/>
      <c r="B14" s="56" t="s">
        <v>221</v>
      </c>
      <c r="C14" s="34"/>
      <c r="E14" s="32"/>
      <c r="F14" s="32"/>
      <c r="G14" s="32">
        <f>SUM(G12:G13)</f>
        <v>0</v>
      </c>
      <c r="H14" s="32">
        <f>SUM(H12:H13)</f>
        <v>12</v>
      </c>
      <c r="J14" s="35">
        <f>G14/H14</f>
        <v>0</v>
      </c>
      <c r="K14" s="39">
        <f>COUNTBLANK(C12:C13)</f>
        <v>2</v>
      </c>
    </row>
    <row r="15" spans="1:11" s="2" customFormat="1" ht="35.1" customHeight="1" thickTop="1" x14ac:dyDescent="0.25">
      <c r="A15" s="6">
        <v>160</v>
      </c>
      <c r="B15" s="8" t="s">
        <v>232</v>
      </c>
      <c r="C15" s="13"/>
      <c r="E15" s="18">
        <v>2</v>
      </c>
      <c r="F15" s="19" t="str">
        <f>IF(C15=Etc.!$G$4,3,IF(Roadway!C15=Etc.!$G$5,2,IF(Roadway!C15=Etc.!$G$6,1,"")))</f>
        <v/>
      </c>
      <c r="G15" s="19">
        <f t="shared" ref="G15:G16" si="4">IF(F15=3,F15*E15,IF(F15=2,F15*E15,IF(F15=1,F15*E15,0)))</f>
        <v>0</v>
      </c>
      <c r="H15" s="20">
        <f t="shared" ref="H15:H16" si="5">E15*3</f>
        <v>6</v>
      </c>
      <c r="K15" s="40"/>
    </row>
    <row r="16" spans="1:11" s="2" customFormat="1" ht="35.1" customHeight="1" x14ac:dyDescent="0.25">
      <c r="A16" s="6">
        <v>161</v>
      </c>
      <c r="B16" s="8" t="s">
        <v>233</v>
      </c>
      <c r="C16" s="13"/>
      <c r="E16" s="18">
        <v>2</v>
      </c>
      <c r="F16" s="19" t="str">
        <f>IF(C16=Etc.!$G$4,3,IF(Roadway!C16=Etc.!$G$5,2,IF(Roadway!C16=Etc.!$G$6,1,"")))</f>
        <v/>
      </c>
      <c r="G16" s="19">
        <f t="shared" si="4"/>
        <v>0</v>
      </c>
      <c r="H16" s="20">
        <f t="shared" si="5"/>
        <v>6</v>
      </c>
      <c r="K16" s="40"/>
    </row>
    <row r="17" spans="1:11" s="2" customFormat="1" ht="35.1" customHeight="1" x14ac:dyDescent="0.25">
      <c r="A17" s="6">
        <v>162</v>
      </c>
      <c r="B17" s="8" t="s">
        <v>234</v>
      </c>
      <c r="C17" s="13"/>
      <c r="E17" s="18">
        <v>3</v>
      </c>
      <c r="F17" s="19" t="str">
        <f>IF(C17=Etc.!$G$4,3,IF(Roadway!C17=Etc.!$G$5,2,IF(Roadway!C17=Etc.!$G$6,1,"")))</f>
        <v/>
      </c>
      <c r="G17" s="19">
        <f>IF(F17=3,F17*E17,IF(F17=2,F17*E17,IF(F17=1,F17*E17,0)))</f>
        <v>0</v>
      </c>
      <c r="H17" s="20">
        <f>E17*3</f>
        <v>9</v>
      </c>
      <c r="K17" s="40"/>
    </row>
    <row r="18" spans="1:11" s="2" customFormat="1" ht="35.1" customHeight="1" x14ac:dyDescent="0.25">
      <c r="A18" s="6">
        <v>163</v>
      </c>
      <c r="B18" s="8" t="s">
        <v>157</v>
      </c>
      <c r="C18" s="13"/>
      <c r="E18" s="18">
        <v>3</v>
      </c>
      <c r="F18" s="19" t="str">
        <f>IF(C18=Etc.!$G$4,3,IF(Roadway!C18=Etc.!$G$5,2,IF(Roadway!C18=Etc.!$G$6,1,"")))</f>
        <v/>
      </c>
      <c r="G18" s="19">
        <f>IF(F18=3,F18*E18,IF(F18=2,F18*E18,IF(F18=1,F18*E18,0)))</f>
        <v>0</v>
      </c>
      <c r="H18" s="20">
        <f>E18*3</f>
        <v>9</v>
      </c>
      <c r="K18" s="40"/>
    </row>
    <row r="19" spans="1:11" s="35" customFormat="1" ht="15" customHeight="1" thickBot="1" x14ac:dyDescent="0.3">
      <c r="A19" s="32"/>
      <c r="B19" s="56" t="s">
        <v>222</v>
      </c>
      <c r="C19" s="34"/>
      <c r="E19" s="32"/>
      <c r="F19" s="32"/>
      <c r="G19" s="32">
        <f>SUM(G15:G18)</f>
        <v>0</v>
      </c>
      <c r="H19" s="32">
        <f>SUM(H15:H18)</f>
        <v>30</v>
      </c>
      <c r="J19" s="35">
        <f>G19/H19</f>
        <v>0</v>
      </c>
      <c r="K19" s="39">
        <f>COUNTBLANK(C15:C18)</f>
        <v>4</v>
      </c>
    </row>
    <row r="20" spans="1:11" ht="35.1" customHeight="1" thickTop="1" x14ac:dyDescent="0.25">
      <c r="A20" s="6">
        <v>164</v>
      </c>
      <c r="B20" s="8" t="s">
        <v>235</v>
      </c>
      <c r="C20" s="13"/>
      <c r="E20" s="18">
        <v>3</v>
      </c>
      <c r="F20" s="19" t="str">
        <f>IF(C20=Etc.!$G$4,3,IF(Roadway!C20=Etc.!$G$5,2,IF(Roadway!C20=Etc.!$G$6,1,"")))</f>
        <v/>
      </c>
      <c r="G20" s="19">
        <f>IF(F20=3,F20*E20,IF(F20=2,F20*E20,IF(F20=1,F20*E20,0)))</f>
        <v>0</v>
      </c>
      <c r="H20" s="20">
        <f t="shared" ref="H20:H25" si="6">E20*3</f>
        <v>9</v>
      </c>
    </row>
    <row r="21" spans="1:11" ht="35.1" customHeight="1" x14ac:dyDescent="0.25">
      <c r="A21" s="6">
        <v>165</v>
      </c>
      <c r="B21" s="8" t="s">
        <v>236</v>
      </c>
      <c r="C21" s="13"/>
      <c r="E21" s="18">
        <v>3</v>
      </c>
      <c r="F21" s="19" t="str">
        <f>IF(C21=Etc.!$G$4,3,IF(Roadway!C21=Etc.!$G$5,2,IF(Roadway!C21=Etc.!$G$6,1,"")))</f>
        <v/>
      </c>
      <c r="G21" s="19">
        <f>IF(F21=3,F21*E21,IF(F21=2,F21*E21,IF(F21=1,F21*E21,0)))</f>
        <v>0</v>
      </c>
      <c r="H21" s="20">
        <f t="shared" si="6"/>
        <v>9</v>
      </c>
    </row>
    <row r="22" spans="1:11" ht="35.1" customHeight="1" x14ac:dyDescent="0.25">
      <c r="A22" s="6">
        <v>166</v>
      </c>
      <c r="B22" s="8" t="s">
        <v>237</v>
      </c>
      <c r="C22" s="13"/>
      <c r="E22" s="18">
        <v>2</v>
      </c>
      <c r="F22" s="19" t="str">
        <f>IF(C22=Etc.!$G$4,3,IF(Roadway!C22=Etc.!$G$5,2,IF(Roadway!C22=Etc.!$G$6,1,"")))</f>
        <v/>
      </c>
      <c r="G22" s="19">
        <f>IF(F22=3,F22*E22,IF(F22=2,F22*E22,IF(F22=1,F22*E22,0)))</f>
        <v>0</v>
      </c>
      <c r="H22" s="20">
        <f t="shared" si="6"/>
        <v>6</v>
      </c>
    </row>
    <row r="23" spans="1:11" ht="35.1" customHeight="1" x14ac:dyDescent="0.25">
      <c r="A23" s="6">
        <v>167</v>
      </c>
      <c r="B23" s="8" t="s">
        <v>238</v>
      </c>
      <c r="C23" s="13"/>
      <c r="E23" s="18">
        <v>2</v>
      </c>
      <c r="F23" s="19" t="str">
        <f>IF(C23=Etc.!$G$4,3,IF(Roadway!C23=Etc.!$G$5,2,IF(Roadway!C23=Etc.!$G$6,1,"")))</f>
        <v/>
      </c>
      <c r="G23" s="19">
        <f t="shared" ref="G23:G25" si="7">IF(F23=3,F23*E23,IF(F23=2,F23*E23,IF(F23=1,F23*E23,0)))</f>
        <v>0</v>
      </c>
      <c r="H23" s="20">
        <f t="shared" si="6"/>
        <v>6</v>
      </c>
    </row>
    <row r="24" spans="1:11" ht="35.1" customHeight="1" x14ac:dyDescent="0.25">
      <c r="A24" s="6">
        <v>168</v>
      </c>
      <c r="B24" s="8" t="s">
        <v>239</v>
      </c>
      <c r="C24" s="13"/>
      <c r="E24" s="18">
        <v>3</v>
      </c>
      <c r="F24" s="19" t="str">
        <f>IF(C24=Etc.!$G$4,3,IF(Roadway!C24=Etc.!$G$5,2,IF(Roadway!C24=Etc.!$G$6,1,"")))</f>
        <v/>
      </c>
      <c r="G24" s="19">
        <f t="shared" si="7"/>
        <v>0</v>
      </c>
      <c r="H24" s="20">
        <f t="shared" si="6"/>
        <v>9</v>
      </c>
    </row>
    <row r="25" spans="1:11" ht="35.1" customHeight="1" x14ac:dyDescent="0.25">
      <c r="A25" s="6">
        <v>169</v>
      </c>
      <c r="B25" s="8" t="s">
        <v>240</v>
      </c>
      <c r="C25" s="13"/>
      <c r="E25" s="18">
        <v>3</v>
      </c>
      <c r="F25" s="19" t="str">
        <f>IF(C25=Etc.!$G$4,3,IF(Roadway!C25=Etc.!$G$5,2,IF(Roadway!C25=Etc.!$G$6,1,"")))</f>
        <v/>
      </c>
      <c r="G25" s="19">
        <f t="shared" si="7"/>
        <v>0</v>
      </c>
      <c r="H25" s="20">
        <f t="shared" si="6"/>
        <v>9</v>
      </c>
    </row>
    <row r="26" spans="1:11" s="35" customFormat="1" ht="15" customHeight="1" thickBot="1" x14ac:dyDescent="0.3">
      <c r="A26" s="32"/>
      <c r="B26" s="56" t="s">
        <v>224</v>
      </c>
      <c r="C26" s="34"/>
      <c r="E26" s="32"/>
      <c r="F26" s="32"/>
      <c r="G26" s="32">
        <f>SUM(G20:G25)</f>
        <v>0</v>
      </c>
      <c r="H26" s="32">
        <f>SUM(H20:H25)</f>
        <v>48</v>
      </c>
      <c r="J26" s="35">
        <f>G26/H26</f>
        <v>0</v>
      </c>
      <c r="K26" s="39">
        <f>COUNTBLANK(C20:C25)</f>
        <v>6</v>
      </c>
    </row>
    <row r="27" spans="1:11" ht="35.1" customHeight="1" thickTop="1" x14ac:dyDescent="0.25">
      <c r="A27" s="6">
        <v>170</v>
      </c>
      <c r="B27" s="8" t="s">
        <v>241</v>
      </c>
      <c r="C27" s="13"/>
      <c r="E27" s="18">
        <v>3</v>
      </c>
      <c r="F27" s="19" t="str">
        <f>IF(C27=Etc.!$G$4,3,IF(Roadway!C27=Etc.!$G$5,2,IF(Roadway!C27=Etc.!$G$6,1,"")))</f>
        <v/>
      </c>
      <c r="G27" s="19">
        <f t="shared" ref="G27:G28" si="8">IF(F27=3,F27*E27,IF(F27=2,F27*E27,IF(F27=1,F27*E27,0)))</f>
        <v>0</v>
      </c>
      <c r="H27" s="20">
        <f t="shared" ref="H27:H28" si="9">E27*3</f>
        <v>9</v>
      </c>
    </row>
    <row r="28" spans="1:11" ht="35.1" customHeight="1" x14ac:dyDescent="0.25">
      <c r="A28" s="6">
        <v>171</v>
      </c>
      <c r="B28" s="8" t="s">
        <v>242</v>
      </c>
      <c r="C28" s="13"/>
      <c r="E28" s="18">
        <v>3</v>
      </c>
      <c r="F28" s="19" t="str">
        <f>IF(C28=Etc.!$G$4,3,IF(Roadway!C28=Etc.!$G$5,2,IF(Roadway!C28=Etc.!$G$6,1,"")))</f>
        <v/>
      </c>
      <c r="G28" s="19">
        <f t="shared" si="8"/>
        <v>0</v>
      </c>
      <c r="H28" s="20">
        <f t="shared" si="9"/>
        <v>9</v>
      </c>
    </row>
    <row r="29" spans="1:11" ht="35.1" customHeight="1" x14ac:dyDescent="0.25">
      <c r="A29" s="6">
        <v>172</v>
      </c>
      <c r="B29" s="8" t="s">
        <v>243</v>
      </c>
      <c r="C29" s="13"/>
      <c r="E29" s="18">
        <v>2</v>
      </c>
      <c r="F29" s="19" t="str">
        <f>IF(C29=Etc.!$G$4,3,IF(Roadway!C29=Etc.!$G$5,2,IF(Roadway!C29=Etc.!$G$6,1,"")))</f>
        <v/>
      </c>
      <c r="G29" s="19">
        <f t="shared" ref="G29:G31" si="10">IF(F29=3,F29*E29,IF(F29=2,F29*E29,IF(F29=1,F29*E29,0)))</f>
        <v>0</v>
      </c>
      <c r="H29" s="20">
        <f t="shared" ref="H29:H31" si="11">E29*3</f>
        <v>6</v>
      </c>
    </row>
    <row r="30" spans="1:11" ht="50.1" customHeight="1" x14ac:dyDescent="0.25">
      <c r="A30" s="6">
        <v>173</v>
      </c>
      <c r="B30" s="8" t="s">
        <v>244</v>
      </c>
      <c r="C30" s="13"/>
      <c r="E30" s="18">
        <v>2</v>
      </c>
      <c r="F30" s="19" t="str">
        <f>IF(C30=Etc.!$G$4,3,IF(Roadway!C30=Etc.!$G$5,2,IF(Roadway!C30=Etc.!$G$6,1,"")))</f>
        <v/>
      </c>
      <c r="G30" s="19">
        <f t="shared" si="10"/>
        <v>0</v>
      </c>
      <c r="H30" s="20">
        <f t="shared" si="11"/>
        <v>6</v>
      </c>
    </row>
    <row r="31" spans="1:11" ht="35.1" customHeight="1" x14ac:dyDescent="0.25">
      <c r="A31" s="6">
        <v>174</v>
      </c>
      <c r="B31" s="8" t="s">
        <v>245</v>
      </c>
      <c r="C31" s="13"/>
      <c r="E31" s="18">
        <v>2</v>
      </c>
      <c r="F31" s="19" t="str">
        <f>IF(C31=Etc.!$G$4,3,IF(Roadway!C31=Etc.!$G$5,2,IF(Roadway!C31=Etc.!$G$6,1,"")))</f>
        <v/>
      </c>
      <c r="G31" s="19">
        <f t="shared" si="10"/>
        <v>0</v>
      </c>
      <c r="H31" s="20">
        <f t="shared" si="11"/>
        <v>6</v>
      </c>
    </row>
    <row r="32" spans="1:11" s="35" customFormat="1" ht="15" customHeight="1" thickBot="1" x14ac:dyDescent="0.3">
      <c r="A32" s="32"/>
      <c r="B32" s="56" t="s">
        <v>223</v>
      </c>
      <c r="C32" s="34"/>
      <c r="E32" s="32"/>
      <c r="F32" s="32"/>
      <c r="G32" s="32">
        <f>SUM(G27:G31)</f>
        <v>0</v>
      </c>
      <c r="H32" s="32">
        <f>SUM(H27:H31)</f>
        <v>36</v>
      </c>
      <c r="J32" s="35">
        <f>G32/H32</f>
        <v>0</v>
      </c>
      <c r="K32" s="39">
        <f>COUNTBLANK(C27:C31)</f>
        <v>5</v>
      </c>
    </row>
    <row r="33" spans="1:11" ht="35.1" customHeight="1" thickTop="1" x14ac:dyDescent="0.25">
      <c r="A33" s="6">
        <v>175</v>
      </c>
      <c r="B33" s="8" t="s">
        <v>246</v>
      </c>
      <c r="C33" s="13"/>
      <c r="E33" s="18">
        <v>3</v>
      </c>
      <c r="F33" s="19" t="str">
        <f>IF(C33=Etc.!$G$4,3,IF(Roadway!C33=Etc.!$G$5,2,IF(Roadway!C33=Etc.!$G$6,1,"")))</f>
        <v/>
      </c>
      <c r="G33" s="19">
        <f t="shared" ref="G33:G34" si="12">IF(F33=3,F33*E33,IF(F33=2,F33*E33,IF(F33=1,F33*E33,0)))</f>
        <v>0</v>
      </c>
      <c r="H33" s="20">
        <f>E33*3</f>
        <v>9</v>
      </c>
    </row>
    <row r="34" spans="1:11" ht="35.1" customHeight="1" x14ac:dyDescent="0.25">
      <c r="A34" s="6">
        <v>176</v>
      </c>
      <c r="B34" s="8" t="s">
        <v>247</v>
      </c>
      <c r="C34" s="13"/>
      <c r="E34" s="18">
        <v>3</v>
      </c>
      <c r="F34" s="19" t="str">
        <f>IF(C34=Etc.!$G$4,3,IF(Roadway!C34=Etc.!$G$5,2,IF(Roadway!C34=Etc.!$G$6,1,"")))</f>
        <v/>
      </c>
      <c r="G34" s="19">
        <f t="shared" si="12"/>
        <v>0</v>
      </c>
      <c r="H34" s="20">
        <f>E34*3</f>
        <v>9</v>
      </c>
    </row>
    <row r="35" spans="1:11" ht="35.1" customHeight="1" x14ac:dyDescent="0.25">
      <c r="A35" s="6">
        <v>177</v>
      </c>
      <c r="B35" s="8" t="s">
        <v>248</v>
      </c>
      <c r="C35" s="13"/>
      <c r="E35" s="18">
        <v>3</v>
      </c>
      <c r="F35" s="19" t="str">
        <f>IF(C35=Etc.!$G$4,3,IF(Roadway!C35=Etc.!$G$5,2,IF(Roadway!C35=Etc.!$G$6,1,"")))</f>
        <v/>
      </c>
      <c r="G35" s="19">
        <f t="shared" ref="G35:G44" si="13">IF(F35=3,F35*E35,IF(F35=2,F35*E35,IF(F35=1,F35*E35,0)))</f>
        <v>0</v>
      </c>
      <c r="H35" s="20">
        <f t="shared" ref="H35:H44" si="14">E35*3</f>
        <v>9</v>
      </c>
    </row>
    <row r="36" spans="1:11" ht="35.1" customHeight="1" x14ac:dyDescent="0.25">
      <c r="A36" s="6">
        <v>178</v>
      </c>
      <c r="B36" s="8" t="s">
        <v>249</v>
      </c>
      <c r="C36" s="13"/>
      <c r="E36" s="18">
        <v>3</v>
      </c>
      <c r="F36" s="19" t="str">
        <f>IF(C36=Etc.!$G$4,3,IF(Roadway!C36=Etc.!$G$5,2,IF(Roadway!C36=Etc.!$G$6,1,"")))</f>
        <v/>
      </c>
      <c r="G36" s="19">
        <f t="shared" si="13"/>
        <v>0</v>
      </c>
      <c r="H36" s="20">
        <f t="shared" si="14"/>
        <v>9</v>
      </c>
    </row>
    <row r="37" spans="1:11" ht="35.1" customHeight="1" x14ac:dyDescent="0.25">
      <c r="A37" s="6">
        <v>179</v>
      </c>
      <c r="B37" s="8" t="s">
        <v>86</v>
      </c>
      <c r="C37" s="13"/>
      <c r="E37" s="18">
        <v>3</v>
      </c>
      <c r="F37" s="19" t="str">
        <f>IF(C37=Etc.!$G$4,3,IF(Roadway!C37=Etc.!$G$5,2,IF(Roadway!C37=Etc.!$G$6,1,"")))</f>
        <v/>
      </c>
      <c r="G37" s="19">
        <f t="shared" si="13"/>
        <v>0</v>
      </c>
      <c r="H37" s="20">
        <f t="shared" si="14"/>
        <v>9</v>
      </c>
    </row>
    <row r="38" spans="1:11" ht="35.1" customHeight="1" x14ac:dyDescent="0.25">
      <c r="A38" s="6">
        <v>180</v>
      </c>
      <c r="B38" s="8" t="s">
        <v>87</v>
      </c>
      <c r="C38" s="13"/>
      <c r="E38" s="18">
        <v>3</v>
      </c>
      <c r="F38" s="19" t="str">
        <f>IF(C38=Etc.!$G$4,3,IF(Roadway!C38=Etc.!$G$5,2,IF(Roadway!C38=Etc.!$G$6,1,"")))</f>
        <v/>
      </c>
      <c r="G38" s="19">
        <f t="shared" si="13"/>
        <v>0</v>
      </c>
      <c r="H38" s="20">
        <f t="shared" si="14"/>
        <v>9</v>
      </c>
    </row>
    <row r="39" spans="1:11" ht="35.1" customHeight="1" x14ac:dyDescent="0.25">
      <c r="A39" s="6">
        <v>181</v>
      </c>
      <c r="B39" s="8" t="s">
        <v>88</v>
      </c>
      <c r="C39" s="13"/>
      <c r="E39" s="18">
        <v>3</v>
      </c>
      <c r="F39" s="19" t="str">
        <f>IF(C39=Etc.!$G$4,3,IF(Roadway!C39=Etc.!$G$5,2,IF(Roadway!C39=Etc.!$G$6,1,"")))</f>
        <v/>
      </c>
      <c r="G39" s="19">
        <f t="shared" si="13"/>
        <v>0</v>
      </c>
      <c r="H39" s="20">
        <f t="shared" si="14"/>
        <v>9</v>
      </c>
    </row>
    <row r="40" spans="1:11" ht="35.1" customHeight="1" x14ac:dyDescent="0.25">
      <c r="A40" s="6">
        <v>182</v>
      </c>
      <c r="B40" s="8" t="s">
        <v>89</v>
      </c>
      <c r="C40" s="13"/>
      <c r="E40" s="18">
        <v>3</v>
      </c>
      <c r="F40" s="19" t="str">
        <f>IF(C40=Etc.!$G$4,3,IF(Roadway!C40=Etc.!$G$5,2,IF(Roadway!C40=Etc.!$G$6,1,"")))</f>
        <v/>
      </c>
      <c r="G40" s="19">
        <f t="shared" si="13"/>
        <v>0</v>
      </c>
      <c r="H40" s="20">
        <f t="shared" si="14"/>
        <v>9</v>
      </c>
    </row>
    <row r="41" spans="1:11" ht="35.1" customHeight="1" x14ac:dyDescent="0.25">
      <c r="A41" s="6">
        <v>183</v>
      </c>
      <c r="B41" s="8" t="s">
        <v>91</v>
      </c>
      <c r="C41" s="13"/>
      <c r="E41" s="18">
        <v>3</v>
      </c>
      <c r="F41" s="19" t="str">
        <f>IF(C41=Etc.!$G$4,3,IF(Roadway!C41=Etc.!$G$5,2,IF(Roadway!C41=Etc.!$G$6,1,"")))</f>
        <v/>
      </c>
      <c r="G41" s="19">
        <f t="shared" si="13"/>
        <v>0</v>
      </c>
      <c r="H41" s="20">
        <f t="shared" si="14"/>
        <v>9</v>
      </c>
    </row>
    <row r="42" spans="1:11" ht="35.1" customHeight="1" x14ac:dyDescent="0.25">
      <c r="A42" s="6">
        <v>184</v>
      </c>
      <c r="B42" s="8" t="s">
        <v>90</v>
      </c>
      <c r="C42" s="13"/>
      <c r="E42" s="18">
        <v>3</v>
      </c>
      <c r="F42" s="19" t="str">
        <f>IF(C42=Etc.!$G$4,3,IF(Roadway!C42=Etc.!$G$5,2,IF(Roadway!C42=Etc.!$G$6,1,"")))</f>
        <v/>
      </c>
      <c r="G42" s="19">
        <f t="shared" si="13"/>
        <v>0</v>
      </c>
      <c r="H42" s="20">
        <f t="shared" si="14"/>
        <v>9</v>
      </c>
    </row>
    <row r="43" spans="1:11" ht="35.1" customHeight="1" x14ac:dyDescent="0.25">
      <c r="A43" s="6">
        <v>185</v>
      </c>
      <c r="B43" s="8" t="s">
        <v>250</v>
      </c>
      <c r="C43" s="13"/>
      <c r="E43" s="18">
        <v>3</v>
      </c>
      <c r="F43" s="19" t="str">
        <f>IF(C43=Etc.!$G$4,3,IF(Roadway!C43=Etc.!$G$5,2,IF(Roadway!C43=Etc.!$G$6,1,"")))</f>
        <v/>
      </c>
      <c r="G43" s="19">
        <f t="shared" si="13"/>
        <v>0</v>
      </c>
      <c r="H43" s="20">
        <f t="shared" si="14"/>
        <v>9</v>
      </c>
    </row>
    <row r="44" spans="1:11" ht="35.1" customHeight="1" thickBot="1" x14ac:dyDescent="0.3">
      <c r="A44" s="6">
        <v>186</v>
      </c>
      <c r="B44" s="8" t="s">
        <v>99</v>
      </c>
      <c r="C44" s="13"/>
      <c r="E44" s="18">
        <v>3</v>
      </c>
      <c r="F44" s="19" t="str">
        <f>IF(C44=Etc.!$G$4,3,IF(Roadway!C44=Etc.!$G$5,2,IF(Roadway!C44=Etc.!$G$6,1,"")))</f>
        <v/>
      </c>
      <c r="G44" s="19">
        <f t="shared" si="13"/>
        <v>0</v>
      </c>
      <c r="H44" s="20">
        <f t="shared" si="14"/>
        <v>9</v>
      </c>
    </row>
    <row r="45" spans="1:11" s="35" customFormat="1" ht="15" customHeight="1" thickTop="1" thickBot="1" x14ac:dyDescent="0.3">
      <c r="A45" s="32"/>
      <c r="B45" s="33"/>
      <c r="C45" s="34"/>
      <c r="E45" s="32"/>
      <c r="F45" s="32"/>
      <c r="G45" s="32">
        <f>SUM(G33:G44)</f>
        <v>0</v>
      </c>
      <c r="H45" s="32">
        <f>SUM(H33:H44)</f>
        <v>108</v>
      </c>
      <c r="J45" s="36">
        <f>G45/H45</f>
        <v>0</v>
      </c>
      <c r="K45" s="41">
        <f>COUNTBLANK(C33:C44)</f>
        <v>12</v>
      </c>
    </row>
    <row r="46" spans="1:11" ht="15.75" thickTop="1" x14ac:dyDescent="0.25">
      <c r="A46" s="6"/>
    </row>
    <row r="47" spans="1:11" x14ac:dyDescent="0.25">
      <c r="A47" s="6"/>
    </row>
    <row r="48" spans="1:11" ht="15.75" thickBot="1" x14ac:dyDescent="0.3"/>
    <row r="49" spans="6:11" ht="16.5" thickTop="1" thickBot="1" x14ac:dyDescent="0.3">
      <c r="F49" s="23" t="s">
        <v>140</v>
      </c>
      <c r="G49" s="16">
        <f>SUM(G45,G32,G26,G19,G14,G11)</f>
        <v>0</v>
      </c>
      <c r="H49" s="16">
        <f>SUM(H45,H32,H26,H19,H14,H11)</f>
        <v>279</v>
      </c>
      <c r="J49" s="22">
        <f>G49/H49</f>
        <v>0</v>
      </c>
      <c r="K49" s="42">
        <f>SUM(K45,K32,K26,K19,K14,K11)</f>
        <v>34</v>
      </c>
    </row>
    <row r="50" spans="6:11" ht="15.75" thickTop="1" x14ac:dyDescent="0.25"/>
  </sheetData>
  <sheetProtection algorithmName="SHA-512" hashValue="DwfY9zKYFqgmE05VWlAA9167MMulcYXMwlnxOmocdB+UIUqjPj6CYGo+VPlNk0VI4ZHZlfwvK61oqiPnj4Z4Bg==" saltValue="6AecogD2poezUAUM/9BkVQ==" spinCount="100000" sheet="1" objects="1" scenarios="1"/>
  <mergeCells count="3">
    <mergeCell ref="A1:C1"/>
    <mergeCell ref="A2:C2"/>
    <mergeCell ref="A3:C3"/>
  </mergeCells>
  <conditionalFormatting sqref="C12:C13 C15:C18 C6:C10">
    <cfRule type="cellIs" dxfId="30" priority="4" operator="lessThan">
      <formula>""""""</formula>
    </cfRule>
  </conditionalFormatting>
  <conditionalFormatting sqref="C20:C25">
    <cfRule type="cellIs" dxfId="29" priority="3" operator="lessThan">
      <formula>""""""</formula>
    </cfRule>
  </conditionalFormatting>
  <conditionalFormatting sqref="C27:C31">
    <cfRule type="cellIs" dxfId="28" priority="2" operator="lessThan">
      <formula>""""""</formula>
    </cfRule>
  </conditionalFormatting>
  <conditionalFormatting sqref="C33:C44">
    <cfRule type="cellIs" dxfId="27" priority="1" operator="lessThan">
      <formul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C5:C45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5695"/>
  </sheetPr>
  <dimension ref="A1:K66"/>
  <sheetViews>
    <sheetView zoomScaleNormal="100" workbookViewId="0">
      <pane ySplit="4" topLeftCell="A5" activePane="bottomLeft" state="frozen"/>
      <selection pane="bottomLeft" activeCell="C6" sqref="C6"/>
    </sheetView>
  </sheetViews>
  <sheetFormatPr defaultRowHeight="15" x14ac:dyDescent="0.25"/>
  <cols>
    <col min="2" max="2" width="100.7109375" style="5" customWidth="1"/>
    <col min="3" max="3" width="31.28515625" style="4" customWidth="1"/>
    <col min="4" max="4" width="0" hidden="1" customWidth="1"/>
    <col min="5" max="8" width="0" style="16" hidden="1" customWidth="1"/>
    <col min="9" max="10" width="0" hidden="1" customWidth="1"/>
    <col min="11" max="11" width="0" style="37" hidden="1" customWidth="1"/>
  </cols>
  <sheetData>
    <row r="1" spans="1:11" ht="23.25" x14ac:dyDescent="0.35">
      <c r="A1" s="99" t="s">
        <v>306</v>
      </c>
      <c r="B1" s="99"/>
      <c r="C1" s="99"/>
    </row>
    <row r="2" spans="1:11" s="3" customFormat="1" ht="125.1" customHeight="1" x14ac:dyDescent="0.25">
      <c r="A2" s="100" t="s">
        <v>438</v>
      </c>
      <c r="B2" s="100"/>
      <c r="C2" s="100"/>
      <c r="E2" s="16"/>
      <c r="F2" s="16"/>
      <c r="G2" s="16"/>
      <c r="H2" s="16"/>
      <c r="K2" s="38"/>
    </row>
    <row r="3" spans="1:11" ht="20.100000000000001" customHeight="1" x14ac:dyDescent="0.25">
      <c r="A3" s="106" t="str">
        <f>IF(K65=0,"You have answered all the questions in this section. Please proceed to the next tab.",CONCATENATE("You have answered ",SUM(COUNT(A6:A62)-K65)," question(s) in this section. There are ",K65," questions remaining."))</f>
        <v>You have answered 0 question(s) in this section. There are 50 questions remaining.</v>
      </c>
      <c r="B3" s="106"/>
      <c r="C3" s="106"/>
    </row>
    <row r="4" spans="1:11" ht="22.5" x14ac:dyDescent="0.35">
      <c r="A4" s="85" t="s">
        <v>18</v>
      </c>
      <c r="B4" s="86" t="s">
        <v>307</v>
      </c>
      <c r="C4" s="87" t="s">
        <v>441</v>
      </c>
      <c r="E4" s="17" t="s">
        <v>44</v>
      </c>
      <c r="F4" s="17" t="s">
        <v>100</v>
      </c>
      <c r="G4" s="17" t="s">
        <v>42</v>
      </c>
      <c r="H4" s="17" t="s">
        <v>43</v>
      </c>
    </row>
    <row r="5" spans="1:11" s="35" customFormat="1" ht="15" customHeight="1" thickBot="1" x14ac:dyDescent="0.3">
      <c r="A5" s="32"/>
      <c r="B5" s="56" t="s">
        <v>263</v>
      </c>
      <c r="C5" s="34"/>
      <c r="E5" s="32"/>
      <c r="F5" s="32"/>
      <c r="G5" s="32"/>
      <c r="H5" s="32"/>
      <c r="K5" s="39"/>
    </row>
    <row r="6" spans="1:11" s="2" customFormat="1" ht="50.1" customHeight="1" thickTop="1" x14ac:dyDescent="0.25">
      <c r="A6" s="6">
        <v>187</v>
      </c>
      <c r="B6" s="8" t="s">
        <v>253</v>
      </c>
      <c r="C6" s="13"/>
      <c r="E6" s="18">
        <v>3</v>
      </c>
      <c r="F6" s="19" t="str">
        <f>IF(C6=Etc.!$G$4,3,IF(CitationAdjudication!C6=Etc.!$G$5,2,IF(CitationAdjudication!C6=Etc.!$G$6,1,"")))</f>
        <v/>
      </c>
      <c r="G6" s="19">
        <f>IF(F6=3,F6*E6,IF(F6=2,F6*E6,IF(F6=1,F6*E6,0)))</f>
        <v>0</v>
      </c>
      <c r="H6" s="20">
        <f>E6*3</f>
        <v>9</v>
      </c>
      <c r="K6" s="40"/>
    </row>
    <row r="7" spans="1:11" s="2" customFormat="1" ht="35.1" customHeight="1" x14ac:dyDescent="0.25">
      <c r="A7" s="6">
        <v>188</v>
      </c>
      <c r="B7" s="8" t="s">
        <v>254</v>
      </c>
      <c r="C7" s="13"/>
      <c r="E7" s="18">
        <v>3</v>
      </c>
      <c r="F7" s="19" t="str">
        <f>IF(C7=Etc.!$G$4,3,IF(CitationAdjudication!C7=Etc.!$G$5,2,IF(CitationAdjudication!C7=Etc.!$G$6,1,"")))</f>
        <v/>
      </c>
      <c r="G7" s="19">
        <f t="shared" ref="G7:G8" si="0">IF(F7=3,F7*E7,IF(F7=2,F7*E7,IF(F7=1,F7*E7,0)))</f>
        <v>0</v>
      </c>
      <c r="H7" s="20">
        <f t="shared" ref="H7:H8" si="1">E7*3</f>
        <v>9</v>
      </c>
      <c r="K7" s="40"/>
    </row>
    <row r="8" spans="1:11" s="2" customFormat="1" ht="35.1" customHeight="1" x14ac:dyDescent="0.25">
      <c r="A8" s="6">
        <v>189</v>
      </c>
      <c r="B8" s="8" t="s">
        <v>255</v>
      </c>
      <c r="C8" s="13"/>
      <c r="E8" s="18">
        <v>2</v>
      </c>
      <c r="F8" s="19" t="str">
        <f>IF(C8=Etc.!$G$4,3,IF(CitationAdjudication!C8=Etc.!$G$5,2,IF(CitationAdjudication!C8=Etc.!$G$6,1,"")))</f>
        <v/>
      </c>
      <c r="G8" s="19">
        <f t="shared" si="0"/>
        <v>0</v>
      </c>
      <c r="H8" s="20">
        <f t="shared" si="1"/>
        <v>6</v>
      </c>
      <c r="K8" s="40"/>
    </row>
    <row r="9" spans="1:11" s="2" customFormat="1" ht="35.1" customHeight="1" x14ac:dyDescent="0.25">
      <c r="A9" s="6">
        <v>190</v>
      </c>
      <c r="B9" s="8" t="s">
        <v>256</v>
      </c>
      <c r="C9" s="13"/>
      <c r="E9" s="18">
        <v>2</v>
      </c>
      <c r="F9" s="19" t="str">
        <f>IF(C9=Etc.!$G$4,3,IF(CitationAdjudication!C9=Etc.!$G$5,2,IF(CitationAdjudication!C9=Etc.!$G$6,1,"")))</f>
        <v/>
      </c>
      <c r="G9" s="19">
        <f t="shared" ref="G9:G12" si="2">IF(F9=3,F9*E9,IF(F9=2,F9*E9,IF(F9=1,F9*E9,0)))</f>
        <v>0</v>
      </c>
      <c r="H9" s="20">
        <f t="shared" ref="H9:H12" si="3">E9*3</f>
        <v>6</v>
      </c>
      <c r="K9" s="40"/>
    </row>
    <row r="10" spans="1:11" s="2" customFormat="1" ht="35.1" customHeight="1" x14ac:dyDescent="0.25">
      <c r="A10" s="6">
        <v>191</v>
      </c>
      <c r="B10" s="8" t="s">
        <v>257</v>
      </c>
      <c r="C10" s="13"/>
      <c r="E10" s="18">
        <v>3</v>
      </c>
      <c r="F10" s="19" t="str">
        <f>IF(C10=Etc.!$G$4,3,IF(CitationAdjudication!C10=Etc.!$G$5,2,IF(CitationAdjudication!C10=Etc.!$G$6,1,"")))</f>
        <v/>
      </c>
      <c r="G10" s="19">
        <f t="shared" si="2"/>
        <v>0</v>
      </c>
      <c r="H10" s="20">
        <f t="shared" si="3"/>
        <v>9</v>
      </c>
      <c r="K10" s="40"/>
    </row>
    <row r="11" spans="1:11" s="2" customFormat="1" ht="35.1" customHeight="1" x14ac:dyDescent="0.25">
      <c r="A11" s="6">
        <v>192</v>
      </c>
      <c r="B11" s="8" t="s">
        <v>258</v>
      </c>
      <c r="C11" s="13"/>
      <c r="E11" s="18">
        <v>3</v>
      </c>
      <c r="F11" s="19" t="str">
        <f>IF(C11=Etc.!$G$4,3,IF(CitationAdjudication!C11=Etc.!$G$5,2,IF(CitationAdjudication!C11=Etc.!$G$6,1,"")))</f>
        <v/>
      </c>
      <c r="G11" s="19">
        <f t="shared" si="2"/>
        <v>0</v>
      </c>
      <c r="H11" s="20">
        <f t="shared" si="3"/>
        <v>9</v>
      </c>
      <c r="K11" s="40"/>
    </row>
    <row r="12" spans="1:11" s="2" customFormat="1" ht="50.1" customHeight="1" x14ac:dyDescent="0.25">
      <c r="A12" s="6">
        <v>193</v>
      </c>
      <c r="B12" s="8" t="s">
        <v>259</v>
      </c>
      <c r="C12" s="13"/>
      <c r="E12" s="18">
        <v>3</v>
      </c>
      <c r="F12" s="19" t="str">
        <f>IF(C12=Etc.!$G$4,3,IF(CitationAdjudication!C12=Etc.!$G$5,2,IF(CitationAdjudication!C12=Etc.!$G$6,1,"")))</f>
        <v/>
      </c>
      <c r="G12" s="19">
        <f t="shared" si="2"/>
        <v>0</v>
      </c>
      <c r="H12" s="20">
        <f t="shared" si="3"/>
        <v>9</v>
      </c>
      <c r="K12" s="40"/>
    </row>
    <row r="13" spans="1:11" s="35" customFormat="1" ht="15" customHeight="1" thickBot="1" x14ac:dyDescent="0.3">
      <c r="A13" s="32"/>
      <c r="B13" s="56" t="s">
        <v>252</v>
      </c>
      <c r="C13" s="34"/>
      <c r="E13" s="32"/>
      <c r="F13" s="32"/>
      <c r="G13" s="32">
        <f>SUM(G6:G12)</f>
        <v>0</v>
      </c>
      <c r="H13" s="32">
        <f>SUM(H6:H12)</f>
        <v>57</v>
      </c>
      <c r="J13" s="35">
        <f>G13/H13</f>
        <v>0</v>
      </c>
      <c r="K13" s="39">
        <f>COUNTBLANK(C6:C12)</f>
        <v>7</v>
      </c>
    </row>
    <row r="14" spans="1:11" s="2" customFormat="1" ht="35.1" customHeight="1" thickTop="1" x14ac:dyDescent="0.25">
      <c r="A14" s="6">
        <v>194</v>
      </c>
      <c r="B14" s="8" t="s">
        <v>260</v>
      </c>
      <c r="C14" s="13"/>
      <c r="E14" s="18">
        <v>2</v>
      </c>
      <c r="F14" s="19" t="str">
        <f>IF(C14=Etc.!$G$4,3,IF(CitationAdjudication!C14=Etc.!$G$5,2,IF(CitationAdjudication!C14=Etc.!$G$6,1,"")))</f>
        <v/>
      </c>
      <c r="G14" s="19">
        <f t="shared" ref="G14" si="4">IF(F14=3,F14*E14,IF(F14=2,F14*E14,IF(F14=1,F14*E14,0)))</f>
        <v>0</v>
      </c>
      <c r="H14" s="20">
        <f t="shared" ref="H14" si="5">E14*3</f>
        <v>6</v>
      </c>
      <c r="K14" s="40"/>
    </row>
    <row r="15" spans="1:11" s="2" customFormat="1" ht="35.1" customHeight="1" x14ac:dyDescent="0.25">
      <c r="A15" s="6">
        <v>195</v>
      </c>
      <c r="B15" s="8" t="s">
        <v>261</v>
      </c>
      <c r="C15" s="13"/>
      <c r="E15" s="18">
        <v>2</v>
      </c>
      <c r="F15" s="19" t="str">
        <f>IF(C15=Etc.!$G$4,3,IF(CitationAdjudication!C15=Etc.!$G$5,2,IF(CitationAdjudication!C15=Etc.!$G$6,1,"")))</f>
        <v/>
      </c>
      <c r="G15" s="19">
        <f t="shared" ref="G15:G16" si="6">IF(F15=3,F15*E15,IF(F15=2,F15*E15,IF(F15=1,F15*E15,0)))</f>
        <v>0</v>
      </c>
      <c r="H15" s="20">
        <f t="shared" ref="H15:H16" si="7">E15*3</f>
        <v>6</v>
      </c>
      <c r="K15" s="40"/>
    </row>
    <row r="16" spans="1:11" s="2" customFormat="1" ht="35.1" customHeight="1" x14ac:dyDescent="0.25">
      <c r="A16" s="6">
        <v>196</v>
      </c>
      <c r="B16" s="8" t="s">
        <v>262</v>
      </c>
      <c r="C16" s="13"/>
      <c r="E16" s="18">
        <v>2</v>
      </c>
      <c r="F16" s="19" t="str">
        <f>IF(C16=Etc.!$G$4,3,IF(CitationAdjudication!C16=Etc.!$G$5,2,IF(CitationAdjudication!C16=Etc.!$G$6,1,"")))</f>
        <v/>
      </c>
      <c r="G16" s="19">
        <f t="shared" si="6"/>
        <v>0</v>
      </c>
      <c r="H16" s="20">
        <f t="shared" si="7"/>
        <v>6</v>
      </c>
      <c r="K16" s="40"/>
    </row>
    <row r="17" spans="1:11" s="35" customFormat="1" ht="15" customHeight="1" thickBot="1" x14ac:dyDescent="0.3">
      <c r="A17" s="32"/>
      <c r="B17" s="56" t="s">
        <v>251</v>
      </c>
      <c r="C17" s="34"/>
      <c r="E17" s="32"/>
      <c r="F17" s="32"/>
      <c r="G17" s="32">
        <f>SUM(G14:G16)</f>
        <v>0</v>
      </c>
      <c r="H17" s="32">
        <f>SUM(H14:H16)</f>
        <v>18</v>
      </c>
      <c r="J17" s="35">
        <f>G17/H17</f>
        <v>0</v>
      </c>
      <c r="K17" s="39">
        <f>COUNTBLANK(C14:C16)</f>
        <v>3</v>
      </c>
    </row>
    <row r="18" spans="1:11" s="2" customFormat="1" ht="35.1" customHeight="1" thickTop="1" x14ac:dyDescent="0.25">
      <c r="A18" s="6">
        <v>197</v>
      </c>
      <c r="B18" s="8" t="s">
        <v>264</v>
      </c>
      <c r="C18" s="13"/>
      <c r="E18" s="18">
        <v>3</v>
      </c>
      <c r="F18" s="19" t="str">
        <f>IF(C18=Etc.!$G$4,3,IF(CitationAdjudication!C18=Etc.!$G$5,2,IF(CitationAdjudication!C18=Etc.!$G$6,1,"")))</f>
        <v/>
      </c>
      <c r="G18" s="19">
        <f t="shared" ref="G18:G19" si="8">IF(F18=3,F18*E18,IF(F18=2,F18*E18,IF(F18=1,F18*E18,0)))</f>
        <v>0</v>
      </c>
      <c r="H18" s="20">
        <f t="shared" ref="H18:H19" si="9">E18*3</f>
        <v>9</v>
      </c>
      <c r="K18" s="40"/>
    </row>
    <row r="19" spans="1:11" s="2" customFormat="1" ht="35.1" customHeight="1" x14ac:dyDescent="0.25">
      <c r="A19" s="6">
        <v>198</v>
      </c>
      <c r="B19" s="8" t="s">
        <v>265</v>
      </c>
      <c r="C19" s="13"/>
      <c r="E19" s="18">
        <v>3</v>
      </c>
      <c r="F19" s="19" t="str">
        <f>IF(C19=Etc.!$G$4,3,IF(CitationAdjudication!C19=Etc.!$G$5,2,IF(CitationAdjudication!C19=Etc.!$G$6,1,"")))</f>
        <v/>
      </c>
      <c r="G19" s="19">
        <f t="shared" si="8"/>
        <v>0</v>
      </c>
      <c r="H19" s="20">
        <f t="shared" si="9"/>
        <v>9</v>
      </c>
      <c r="K19" s="40"/>
    </row>
    <row r="20" spans="1:11" s="2" customFormat="1" ht="35.1" customHeight="1" x14ac:dyDescent="0.25">
      <c r="A20" s="6">
        <v>199</v>
      </c>
      <c r="B20" s="8" t="s">
        <v>266</v>
      </c>
      <c r="C20" s="13"/>
      <c r="E20" s="18">
        <v>3</v>
      </c>
      <c r="F20" s="19" t="str">
        <f>IF(C20=Etc.!$G$4,3,IF(CitationAdjudication!C20=Etc.!$G$5,2,IF(CitationAdjudication!C20=Etc.!$G$6,1,"")))</f>
        <v/>
      </c>
      <c r="G20" s="19">
        <f t="shared" ref="G20:G24" si="10">IF(F20=3,F20*E20,IF(F20=2,F20*E20,IF(F20=1,F20*E20,0)))</f>
        <v>0</v>
      </c>
      <c r="H20" s="20">
        <f t="shared" ref="H20:H24" si="11">E20*3</f>
        <v>9</v>
      </c>
      <c r="K20" s="40"/>
    </row>
    <row r="21" spans="1:11" s="2" customFormat="1" ht="35.1" customHeight="1" x14ac:dyDescent="0.25">
      <c r="A21" s="6">
        <v>200</v>
      </c>
      <c r="B21" s="8" t="s">
        <v>267</v>
      </c>
      <c r="C21" s="13"/>
      <c r="E21" s="18">
        <v>2</v>
      </c>
      <c r="F21" s="19" t="str">
        <f>IF(C21=Etc.!$G$4,3,IF(CitationAdjudication!C21=Etc.!$G$5,2,IF(CitationAdjudication!C21=Etc.!$G$6,1,"")))</f>
        <v/>
      </c>
      <c r="G21" s="19">
        <f t="shared" si="10"/>
        <v>0</v>
      </c>
      <c r="H21" s="20">
        <f t="shared" si="11"/>
        <v>6</v>
      </c>
      <c r="K21" s="40"/>
    </row>
    <row r="22" spans="1:11" s="2" customFormat="1" ht="35.1" customHeight="1" x14ac:dyDescent="0.25">
      <c r="A22" s="6">
        <v>201</v>
      </c>
      <c r="B22" s="8" t="s">
        <v>268</v>
      </c>
      <c r="C22" s="13"/>
      <c r="E22" s="18">
        <v>3</v>
      </c>
      <c r="F22" s="19" t="str">
        <f>IF(C22=Etc.!$G$4,3,IF(CitationAdjudication!C22=Etc.!$G$5,2,IF(CitationAdjudication!C22=Etc.!$G$6,1,"")))</f>
        <v/>
      </c>
      <c r="G22" s="19">
        <f t="shared" si="10"/>
        <v>0</v>
      </c>
      <c r="H22" s="20">
        <f t="shared" si="11"/>
        <v>9</v>
      </c>
      <c r="K22" s="40"/>
    </row>
    <row r="23" spans="1:11" s="2" customFormat="1" ht="35.1" customHeight="1" x14ac:dyDescent="0.25">
      <c r="A23" s="6">
        <v>202</v>
      </c>
      <c r="B23" s="8" t="s">
        <v>269</v>
      </c>
      <c r="C23" s="13"/>
      <c r="E23" s="18">
        <v>3</v>
      </c>
      <c r="F23" s="19" t="str">
        <f>IF(C23=Etc.!$G$4,3,IF(CitationAdjudication!C23=Etc.!$G$5,2,IF(CitationAdjudication!C23=Etc.!$G$6,1,"")))</f>
        <v/>
      </c>
      <c r="G23" s="19">
        <f t="shared" si="10"/>
        <v>0</v>
      </c>
      <c r="H23" s="20">
        <f t="shared" si="11"/>
        <v>9</v>
      </c>
      <c r="K23" s="40"/>
    </row>
    <row r="24" spans="1:11" s="2" customFormat="1" ht="35.1" customHeight="1" x14ac:dyDescent="0.25">
      <c r="A24" s="6">
        <v>203</v>
      </c>
      <c r="B24" s="8" t="s">
        <v>270</v>
      </c>
      <c r="C24" s="13"/>
      <c r="E24" s="18">
        <v>2</v>
      </c>
      <c r="F24" s="19" t="str">
        <f>IF(C24=Etc.!$G$4,3,IF(CitationAdjudication!C24=Etc.!$G$5,2,IF(CitationAdjudication!C24=Etc.!$G$6,1,"")))</f>
        <v/>
      </c>
      <c r="G24" s="19">
        <f t="shared" si="10"/>
        <v>0</v>
      </c>
      <c r="H24" s="20">
        <f t="shared" si="11"/>
        <v>6</v>
      </c>
      <c r="K24" s="40"/>
    </row>
    <row r="25" spans="1:11" s="35" customFormat="1" ht="15" customHeight="1" thickBot="1" x14ac:dyDescent="0.3">
      <c r="A25" s="32"/>
      <c r="B25" s="56" t="s">
        <v>271</v>
      </c>
      <c r="C25" s="34"/>
      <c r="E25" s="32"/>
      <c r="F25" s="32"/>
      <c r="G25" s="32">
        <f>SUM(G18:G24)</f>
        <v>0</v>
      </c>
      <c r="H25" s="32">
        <f>SUM(H18:H24)</f>
        <v>57</v>
      </c>
      <c r="J25" s="35">
        <f>G25/H25</f>
        <v>0</v>
      </c>
      <c r="K25" s="39">
        <f>COUNTBLANK(C18:C24)</f>
        <v>7</v>
      </c>
    </row>
    <row r="26" spans="1:11" ht="35.1" customHeight="1" thickTop="1" x14ac:dyDescent="0.25">
      <c r="A26" s="6">
        <v>204</v>
      </c>
      <c r="B26" s="8" t="s">
        <v>272</v>
      </c>
      <c r="C26" s="13"/>
      <c r="E26" s="18">
        <v>3</v>
      </c>
      <c r="F26" s="19" t="str">
        <f>IF(C26=Etc.!$G$4,3,IF(CitationAdjudication!C26=Etc.!$G$5,2,IF(CitationAdjudication!C26=Etc.!$G$6,1,"")))</f>
        <v/>
      </c>
      <c r="G26" s="19">
        <f t="shared" ref="G26:G27" si="12">IF(F26=3,F26*E26,IF(F26=2,F26*E26,IF(F26=1,F26*E26,0)))</f>
        <v>0</v>
      </c>
      <c r="H26" s="20">
        <f t="shared" ref="H26:H27" si="13">E26*3</f>
        <v>9</v>
      </c>
    </row>
    <row r="27" spans="1:11" ht="35.1" customHeight="1" x14ac:dyDescent="0.25">
      <c r="A27" s="6">
        <v>205</v>
      </c>
      <c r="B27" s="8" t="s">
        <v>273</v>
      </c>
      <c r="C27" s="13"/>
      <c r="E27" s="18">
        <v>2</v>
      </c>
      <c r="F27" s="19" t="str">
        <f>IF(C27=Etc.!$G$4,3,IF(CitationAdjudication!C27=Etc.!$G$5,2,IF(CitationAdjudication!C27=Etc.!$G$6,1,"")))</f>
        <v/>
      </c>
      <c r="G27" s="19">
        <f t="shared" si="12"/>
        <v>0</v>
      </c>
      <c r="H27" s="20">
        <f t="shared" si="13"/>
        <v>6</v>
      </c>
    </row>
    <row r="28" spans="1:11" ht="35.1" customHeight="1" x14ac:dyDescent="0.25">
      <c r="A28" s="6">
        <v>206</v>
      </c>
      <c r="B28" s="8" t="s">
        <v>274</v>
      </c>
      <c r="C28" s="13"/>
      <c r="E28" s="18">
        <v>3</v>
      </c>
      <c r="F28" s="19" t="str">
        <f>IF(C28=Etc.!$G$4,3,IF(CitationAdjudication!C28=Etc.!$G$5,2,IF(CitationAdjudication!C28=Etc.!$G$6,1,"")))</f>
        <v/>
      </c>
      <c r="G28" s="19">
        <f t="shared" ref="G28:G35" si="14">IF(F28=3,F28*E28,IF(F28=2,F28*E28,IF(F28=1,F28*E28,0)))</f>
        <v>0</v>
      </c>
      <c r="H28" s="20">
        <f t="shared" ref="H28:H35" si="15">E28*3</f>
        <v>9</v>
      </c>
    </row>
    <row r="29" spans="1:11" ht="35.1" customHeight="1" x14ac:dyDescent="0.25">
      <c r="A29" s="6">
        <v>207</v>
      </c>
      <c r="B29" s="8" t="s">
        <v>275</v>
      </c>
      <c r="C29" s="13"/>
      <c r="E29" s="18">
        <v>3</v>
      </c>
      <c r="F29" s="19" t="str">
        <f>IF(C29=Etc.!$G$4,3,IF(CitationAdjudication!C29=Etc.!$G$5,2,IF(CitationAdjudication!C29=Etc.!$G$6,1,"")))</f>
        <v/>
      </c>
      <c r="G29" s="19">
        <f t="shared" si="14"/>
        <v>0</v>
      </c>
      <c r="H29" s="20">
        <f t="shared" si="15"/>
        <v>9</v>
      </c>
    </row>
    <row r="30" spans="1:11" ht="35.1" customHeight="1" x14ac:dyDescent="0.25">
      <c r="A30" s="6">
        <v>208</v>
      </c>
      <c r="B30" s="8" t="s">
        <v>276</v>
      </c>
      <c r="C30" s="13"/>
      <c r="E30" s="18">
        <v>2</v>
      </c>
      <c r="F30" s="19" t="str">
        <f>IF(C30=Etc.!$G$4,3,IF(CitationAdjudication!C30=Etc.!$G$5,2,IF(CitationAdjudication!C30=Etc.!$G$6,1,"")))</f>
        <v/>
      </c>
      <c r="G30" s="19">
        <f t="shared" si="14"/>
        <v>0</v>
      </c>
      <c r="H30" s="20">
        <f t="shared" si="15"/>
        <v>6</v>
      </c>
    </row>
    <row r="31" spans="1:11" ht="35.1" customHeight="1" x14ac:dyDescent="0.25">
      <c r="A31" s="6">
        <v>209</v>
      </c>
      <c r="B31" s="8" t="s">
        <v>277</v>
      </c>
      <c r="C31" s="13"/>
      <c r="E31" s="18">
        <v>2</v>
      </c>
      <c r="F31" s="19" t="str">
        <f>IF(C31=Etc.!$G$4,3,IF(CitationAdjudication!C31=Etc.!$G$5,2,IF(CitationAdjudication!C31=Etc.!$G$6,1,"")))</f>
        <v/>
      </c>
      <c r="G31" s="19">
        <f t="shared" si="14"/>
        <v>0</v>
      </c>
      <c r="H31" s="20">
        <f t="shared" si="15"/>
        <v>6</v>
      </c>
    </row>
    <row r="32" spans="1:11" ht="35.1" customHeight="1" x14ac:dyDescent="0.25">
      <c r="A32" s="6">
        <v>210</v>
      </c>
      <c r="B32" s="8" t="s">
        <v>278</v>
      </c>
      <c r="C32" s="13"/>
      <c r="E32" s="18">
        <v>2</v>
      </c>
      <c r="F32" s="19" t="str">
        <f>IF(C32=Etc.!$G$4,3,IF(CitationAdjudication!C32=Etc.!$G$5,2,IF(CitationAdjudication!C32=Etc.!$G$6,1,"")))</f>
        <v/>
      </c>
      <c r="G32" s="19">
        <f t="shared" si="14"/>
        <v>0</v>
      </c>
      <c r="H32" s="20">
        <f t="shared" si="15"/>
        <v>6</v>
      </c>
    </row>
    <row r="33" spans="1:11" ht="35.1" customHeight="1" x14ac:dyDescent="0.25">
      <c r="A33" s="6">
        <v>211</v>
      </c>
      <c r="B33" s="8" t="s">
        <v>279</v>
      </c>
      <c r="C33" s="13"/>
      <c r="E33" s="18">
        <v>2</v>
      </c>
      <c r="F33" s="19" t="str">
        <f>IF(C33=Etc.!$G$4,3,IF(CitationAdjudication!C33=Etc.!$G$5,2,IF(CitationAdjudication!C33=Etc.!$G$6,1,"")))</f>
        <v/>
      </c>
      <c r="G33" s="19">
        <f t="shared" si="14"/>
        <v>0</v>
      </c>
      <c r="H33" s="20">
        <f t="shared" si="15"/>
        <v>6</v>
      </c>
    </row>
    <row r="34" spans="1:11" ht="60" x14ac:dyDescent="0.25">
      <c r="A34" s="6">
        <v>212</v>
      </c>
      <c r="B34" s="8" t="s">
        <v>280</v>
      </c>
      <c r="C34" s="13"/>
      <c r="E34" s="18">
        <v>2</v>
      </c>
      <c r="F34" s="19" t="str">
        <f>IF(C34=Etc.!$G$4,3,IF(CitationAdjudication!C34=Etc.!$G$5,2,IF(CitationAdjudication!C34=Etc.!$G$6,1,"")))</f>
        <v/>
      </c>
      <c r="G34" s="19">
        <f t="shared" si="14"/>
        <v>0</v>
      </c>
      <c r="H34" s="20">
        <f t="shared" si="15"/>
        <v>6</v>
      </c>
    </row>
    <row r="35" spans="1:11" ht="35.1" customHeight="1" x14ac:dyDescent="0.25">
      <c r="A35" s="6">
        <v>213</v>
      </c>
      <c r="B35" s="8" t="s">
        <v>281</v>
      </c>
      <c r="C35" s="13"/>
      <c r="E35" s="18">
        <v>3</v>
      </c>
      <c r="F35" s="19" t="str">
        <f>IF(C35=Etc.!$G$4,3,IF(CitationAdjudication!C35=Etc.!$G$5,2,IF(CitationAdjudication!C35=Etc.!$G$6,1,"")))</f>
        <v/>
      </c>
      <c r="G35" s="19">
        <f t="shared" si="14"/>
        <v>0</v>
      </c>
      <c r="H35" s="20">
        <f t="shared" si="15"/>
        <v>9</v>
      </c>
    </row>
    <row r="36" spans="1:11" s="35" customFormat="1" ht="15" customHeight="1" thickBot="1" x14ac:dyDescent="0.3">
      <c r="A36" s="32"/>
      <c r="B36" s="56" t="s">
        <v>282</v>
      </c>
      <c r="C36" s="34"/>
      <c r="E36" s="32"/>
      <c r="F36" s="32"/>
      <c r="G36" s="32">
        <f>SUM(G26:G35)</f>
        <v>0</v>
      </c>
      <c r="H36" s="32">
        <f>SUM(H26:H35)</f>
        <v>72</v>
      </c>
      <c r="J36" s="35">
        <f>G36/H36</f>
        <v>0</v>
      </c>
      <c r="K36" s="39">
        <f>COUNTBLANK(C26:C35)</f>
        <v>10</v>
      </c>
    </row>
    <row r="37" spans="1:11" ht="35.1" customHeight="1" thickTop="1" x14ac:dyDescent="0.25">
      <c r="A37" s="6">
        <v>214</v>
      </c>
      <c r="B37" s="8" t="s">
        <v>283</v>
      </c>
      <c r="C37" s="13"/>
      <c r="E37" s="18">
        <v>3</v>
      </c>
      <c r="F37" s="19" t="str">
        <f>IF(C37=Etc.!$G$4,3,IF(CitationAdjudication!C37=Etc.!$G$5,2,IF(CitationAdjudication!C37=Etc.!$G$6,1,"")))</f>
        <v/>
      </c>
      <c r="G37" s="19">
        <f t="shared" ref="G37:G38" si="16">IF(F37=3,F37*E37,IF(F37=2,F37*E37,IF(F37=1,F37*E37,0)))</f>
        <v>0</v>
      </c>
      <c r="H37" s="20">
        <f t="shared" ref="H37:H38" si="17">E37*3</f>
        <v>9</v>
      </c>
    </row>
    <row r="38" spans="1:11" ht="35.1" customHeight="1" x14ac:dyDescent="0.25">
      <c r="A38" s="6">
        <v>215</v>
      </c>
      <c r="B38" s="8" t="s">
        <v>284</v>
      </c>
      <c r="C38" s="13"/>
      <c r="E38" s="18">
        <v>2</v>
      </c>
      <c r="F38" s="19" t="str">
        <f>IF(C38=Etc.!$G$4,3,IF(CitationAdjudication!C38=Etc.!$G$5,2,IF(CitationAdjudication!C38=Etc.!$G$6,1,"")))</f>
        <v/>
      </c>
      <c r="G38" s="19">
        <f t="shared" si="16"/>
        <v>0</v>
      </c>
      <c r="H38" s="20">
        <f t="shared" si="17"/>
        <v>6</v>
      </c>
    </row>
    <row r="39" spans="1:11" ht="35.1" customHeight="1" x14ac:dyDescent="0.25">
      <c r="A39" s="6">
        <v>216</v>
      </c>
      <c r="B39" s="8" t="s">
        <v>285</v>
      </c>
      <c r="C39" s="13"/>
      <c r="E39" s="18">
        <v>2</v>
      </c>
      <c r="F39" s="19" t="str">
        <f>IF(C39=Etc.!$G$4,3,IF(CitationAdjudication!C39=Etc.!$G$5,2,IF(CitationAdjudication!C39=Etc.!$G$6,1,"")))</f>
        <v/>
      </c>
      <c r="G39" s="19">
        <f t="shared" ref="G39:G42" si="18">IF(F39=3,F39*E39,IF(F39=2,F39*E39,IF(F39=1,F39*E39,0)))</f>
        <v>0</v>
      </c>
      <c r="H39" s="20">
        <f t="shared" ref="H39:H42" si="19">E39*3</f>
        <v>6</v>
      </c>
    </row>
    <row r="40" spans="1:11" ht="35.1" customHeight="1" x14ac:dyDescent="0.25">
      <c r="A40" s="6">
        <v>217</v>
      </c>
      <c r="B40" s="8" t="s">
        <v>286</v>
      </c>
      <c r="C40" s="13"/>
      <c r="E40" s="18">
        <v>3</v>
      </c>
      <c r="F40" s="19" t="str">
        <f>IF(C40=Etc.!$G$4,3,IF(CitationAdjudication!C40=Etc.!$G$5,2,IF(CitationAdjudication!C40=Etc.!$G$6,1,"")))</f>
        <v/>
      </c>
      <c r="G40" s="19">
        <f t="shared" si="18"/>
        <v>0</v>
      </c>
      <c r="H40" s="20">
        <f t="shared" si="19"/>
        <v>9</v>
      </c>
    </row>
    <row r="41" spans="1:11" ht="50.1" customHeight="1" x14ac:dyDescent="0.25">
      <c r="A41" s="6">
        <v>218</v>
      </c>
      <c r="B41" s="8" t="s">
        <v>287</v>
      </c>
      <c r="C41" s="13"/>
      <c r="E41" s="18">
        <v>2</v>
      </c>
      <c r="F41" s="19" t="str">
        <f>IF(C41=Etc.!$G$4,3,IF(CitationAdjudication!C41=Etc.!$G$5,2,IF(CitationAdjudication!C41=Etc.!$G$6,1,"")))</f>
        <v/>
      </c>
      <c r="G41" s="19">
        <f t="shared" si="18"/>
        <v>0</v>
      </c>
      <c r="H41" s="20">
        <f t="shared" si="19"/>
        <v>6</v>
      </c>
    </row>
    <row r="42" spans="1:11" ht="35.1" customHeight="1" x14ac:dyDescent="0.25">
      <c r="A42" s="6">
        <v>219</v>
      </c>
      <c r="B42" s="8" t="s">
        <v>288</v>
      </c>
      <c r="C42" s="13"/>
      <c r="E42" s="18">
        <v>2</v>
      </c>
      <c r="F42" s="19" t="str">
        <f>IF(C42=Etc.!$G$4,3,IF(CitationAdjudication!C42=Etc.!$G$5,2,IF(CitationAdjudication!C42=Etc.!$G$6,1,"")))</f>
        <v/>
      </c>
      <c r="G42" s="19">
        <f t="shared" si="18"/>
        <v>0</v>
      </c>
      <c r="H42" s="20">
        <f t="shared" si="19"/>
        <v>6</v>
      </c>
    </row>
    <row r="43" spans="1:11" s="35" customFormat="1" ht="15" customHeight="1" thickBot="1" x14ac:dyDescent="0.3">
      <c r="A43" s="32"/>
      <c r="B43" s="56" t="s">
        <v>305</v>
      </c>
      <c r="C43" s="34"/>
      <c r="E43" s="32"/>
      <c r="F43" s="32"/>
      <c r="G43" s="32">
        <f>SUM(G37:G42)</f>
        <v>0</v>
      </c>
      <c r="H43" s="32">
        <f>SUM(H37:H42)</f>
        <v>42</v>
      </c>
      <c r="J43" s="35">
        <f>G43/H43</f>
        <v>0</v>
      </c>
      <c r="K43" s="39">
        <f>COUNTBLANK(C37:C42)</f>
        <v>6</v>
      </c>
    </row>
    <row r="44" spans="1:11" ht="35.1" customHeight="1" thickTop="1" x14ac:dyDescent="0.25">
      <c r="A44" s="6">
        <v>220</v>
      </c>
      <c r="B44" s="8" t="s">
        <v>289</v>
      </c>
      <c r="C44" s="13"/>
      <c r="E44" s="18">
        <v>2</v>
      </c>
      <c r="F44" s="19" t="str">
        <f>IF(C44=Etc.!$G$4,3,IF(CitationAdjudication!C44=Etc.!$G$5,2,IF(CitationAdjudication!C44=Etc.!$G$6,1,"")))</f>
        <v/>
      </c>
      <c r="G44" s="19">
        <f t="shared" ref="G44:G45" si="20">IF(F44=3,F44*E44,IF(F44=2,F44*E44,IF(F44=1,F44*E44,0)))</f>
        <v>0</v>
      </c>
      <c r="H44" s="20">
        <f>E44*3</f>
        <v>6</v>
      </c>
    </row>
    <row r="45" spans="1:11" ht="35.1" customHeight="1" x14ac:dyDescent="0.25">
      <c r="A45" s="6">
        <v>221</v>
      </c>
      <c r="B45" s="8" t="s">
        <v>290</v>
      </c>
      <c r="C45" s="13"/>
      <c r="E45" s="18">
        <v>3</v>
      </c>
      <c r="F45" s="19" t="str">
        <f>IF(C45=Etc.!$G$4,3,IF(CitationAdjudication!C45=Etc.!$G$5,2,IF(CitationAdjudication!C45=Etc.!$G$6,1,"")))</f>
        <v/>
      </c>
      <c r="G45" s="19">
        <f t="shared" si="20"/>
        <v>0</v>
      </c>
      <c r="H45" s="20">
        <f>E45*3</f>
        <v>9</v>
      </c>
    </row>
    <row r="46" spans="1:11" ht="35.1" customHeight="1" x14ac:dyDescent="0.25">
      <c r="A46" s="6">
        <v>222</v>
      </c>
      <c r="B46" s="8" t="s">
        <v>291</v>
      </c>
      <c r="C46" s="13"/>
      <c r="E46" s="18">
        <v>2</v>
      </c>
      <c r="F46" s="19" t="str">
        <f>IF(C46=Etc.!$G$4,3,IF(CitationAdjudication!C46=Etc.!$G$5,2,IF(CitationAdjudication!C46=Etc.!$G$6,1,"")))</f>
        <v/>
      </c>
      <c r="G46" s="19">
        <f t="shared" ref="G46:G60" si="21">IF(F46=3,F46*E46,IF(F46=2,F46*E46,IF(F46=1,F46*E46,0)))</f>
        <v>0</v>
      </c>
      <c r="H46" s="20">
        <f t="shared" ref="H46:H60" si="22">E46*3</f>
        <v>6</v>
      </c>
    </row>
    <row r="47" spans="1:11" ht="35.1" customHeight="1" x14ac:dyDescent="0.25">
      <c r="A47" s="6">
        <v>223</v>
      </c>
      <c r="B47" s="8" t="s">
        <v>292</v>
      </c>
      <c r="C47" s="13"/>
      <c r="E47" s="18">
        <v>2</v>
      </c>
      <c r="F47" s="19" t="str">
        <f>IF(C47=Etc.!$G$4,3,IF(CitationAdjudication!C47=Etc.!$G$5,2,IF(CitationAdjudication!C47=Etc.!$G$6,1,"")))</f>
        <v/>
      </c>
      <c r="G47" s="19">
        <f t="shared" si="21"/>
        <v>0</v>
      </c>
      <c r="H47" s="20">
        <f t="shared" si="22"/>
        <v>6</v>
      </c>
    </row>
    <row r="48" spans="1:11" ht="35.1" customHeight="1" x14ac:dyDescent="0.25">
      <c r="A48" s="6">
        <v>224</v>
      </c>
      <c r="B48" s="8" t="s">
        <v>293</v>
      </c>
      <c r="C48" s="13"/>
      <c r="E48" s="18">
        <v>2</v>
      </c>
      <c r="F48" s="19" t="str">
        <f>IF(C48=Etc.!$G$4,3,IF(CitationAdjudication!C48=Etc.!$G$5,2,IF(CitationAdjudication!C48=Etc.!$G$6,1,"")))</f>
        <v/>
      </c>
      <c r="G48" s="19">
        <f t="shared" si="21"/>
        <v>0</v>
      </c>
      <c r="H48" s="20">
        <f t="shared" si="22"/>
        <v>6</v>
      </c>
    </row>
    <row r="49" spans="1:11" ht="35.1" customHeight="1" x14ac:dyDescent="0.25">
      <c r="A49" s="6">
        <v>225</v>
      </c>
      <c r="B49" s="8" t="s">
        <v>294</v>
      </c>
      <c r="C49" s="13"/>
      <c r="E49" s="18">
        <v>1</v>
      </c>
      <c r="F49" s="19" t="str">
        <f>IF(C49=Etc.!$G$4,3,IF(CitationAdjudication!C49=Etc.!$G$5,2,IF(CitationAdjudication!C49=Etc.!$G$6,1,"")))</f>
        <v/>
      </c>
      <c r="G49" s="19">
        <f t="shared" si="21"/>
        <v>0</v>
      </c>
      <c r="H49" s="20">
        <f t="shared" si="22"/>
        <v>3</v>
      </c>
    </row>
    <row r="50" spans="1:11" ht="35.1" customHeight="1" x14ac:dyDescent="0.25">
      <c r="A50" s="6">
        <v>226</v>
      </c>
      <c r="B50" s="8" t="s">
        <v>295</v>
      </c>
      <c r="C50" s="13"/>
      <c r="E50" s="18">
        <v>3</v>
      </c>
      <c r="F50" s="19" t="str">
        <f>IF(C50=Etc.!$G$4,3,IF(CitationAdjudication!C50=Etc.!$G$5,2,IF(CitationAdjudication!C50=Etc.!$G$6,1,"")))</f>
        <v/>
      </c>
      <c r="G50" s="19">
        <f t="shared" si="21"/>
        <v>0</v>
      </c>
      <c r="H50" s="20">
        <f t="shared" si="22"/>
        <v>9</v>
      </c>
    </row>
    <row r="51" spans="1:11" ht="35.1" customHeight="1" x14ac:dyDescent="0.25">
      <c r="A51" s="6">
        <v>227</v>
      </c>
      <c r="B51" s="8" t="s">
        <v>296</v>
      </c>
      <c r="C51" s="13"/>
      <c r="E51" s="18">
        <v>2</v>
      </c>
      <c r="F51" s="19" t="str">
        <f>IF(C51=Etc.!$G$4,3,IF(CitationAdjudication!C51=Etc.!$G$5,2,IF(CitationAdjudication!C51=Etc.!$G$6,1,"")))</f>
        <v/>
      </c>
      <c r="G51" s="19">
        <f t="shared" si="21"/>
        <v>0</v>
      </c>
      <c r="H51" s="20">
        <f t="shared" si="22"/>
        <v>6</v>
      </c>
    </row>
    <row r="52" spans="1:11" ht="35.1" customHeight="1" x14ac:dyDescent="0.25">
      <c r="A52" s="6">
        <v>228</v>
      </c>
      <c r="B52" s="8" t="s">
        <v>297</v>
      </c>
      <c r="C52" s="13"/>
      <c r="E52" s="18">
        <v>3</v>
      </c>
      <c r="F52" s="19" t="str">
        <f>IF(C52=Etc.!$G$4,3,IF(CitationAdjudication!C52=Etc.!$G$5,2,IF(CitationAdjudication!C52=Etc.!$G$6,1,"")))</f>
        <v/>
      </c>
      <c r="G52" s="19">
        <f t="shared" si="21"/>
        <v>0</v>
      </c>
      <c r="H52" s="20">
        <f t="shared" si="22"/>
        <v>9</v>
      </c>
    </row>
    <row r="53" spans="1:11" ht="35.1" customHeight="1" x14ac:dyDescent="0.25">
      <c r="A53" s="6">
        <v>229</v>
      </c>
      <c r="B53" s="8" t="s">
        <v>298</v>
      </c>
      <c r="C53" s="13"/>
      <c r="E53" s="18">
        <v>2</v>
      </c>
      <c r="F53" s="19" t="str">
        <f>IF(C53=Etc.!$G$4,3,IF(CitationAdjudication!C53=Etc.!$G$5,2,IF(CitationAdjudication!C53=Etc.!$G$6,1,"")))</f>
        <v/>
      </c>
      <c r="G53" s="19">
        <f t="shared" si="21"/>
        <v>0</v>
      </c>
      <c r="H53" s="20">
        <f t="shared" si="22"/>
        <v>6</v>
      </c>
    </row>
    <row r="54" spans="1:11" ht="35.1" customHeight="1" x14ac:dyDescent="0.25">
      <c r="A54" s="6">
        <v>230</v>
      </c>
      <c r="B54" s="8" t="s">
        <v>299</v>
      </c>
      <c r="C54" s="13"/>
      <c r="E54" s="18">
        <v>3</v>
      </c>
      <c r="F54" s="19" t="str">
        <f>IF(C54=Etc.!$G$4,3,IF(CitationAdjudication!C54=Etc.!$G$5,2,IF(CitationAdjudication!C54=Etc.!$G$6,1,"")))</f>
        <v/>
      </c>
      <c r="G54" s="19">
        <f t="shared" si="21"/>
        <v>0</v>
      </c>
      <c r="H54" s="20">
        <f t="shared" si="22"/>
        <v>9</v>
      </c>
    </row>
    <row r="55" spans="1:11" ht="35.1" customHeight="1" x14ac:dyDescent="0.25">
      <c r="A55" s="6">
        <v>231</v>
      </c>
      <c r="B55" s="8" t="s">
        <v>300</v>
      </c>
      <c r="C55" s="13"/>
      <c r="E55" s="18">
        <v>2</v>
      </c>
      <c r="F55" s="19" t="str">
        <f>IF(C55=Etc.!$G$4,3,IF(CitationAdjudication!C55=Etc.!$G$5,2,IF(CitationAdjudication!C55=Etc.!$G$6,1,"")))</f>
        <v/>
      </c>
      <c r="G55" s="19">
        <f t="shared" si="21"/>
        <v>0</v>
      </c>
      <c r="H55" s="20">
        <f t="shared" si="22"/>
        <v>6</v>
      </c>
    </row>
    <row r="56" spans="1:11" ht="35.1" customHeight="1" x14ac:dyDescent="0.25">
      <c r="A56" s="6">
        <v>232</v>
      </c>
      <c r="B56" s="8" t="s">
        <v>301</v>
      </c>
      <c r="C56" s="13"/>
      <c r="E56" s="18">
        <v>2</v>
      </c>
      <c r="F56" s="19" t="str">
        <f>IF(C56=Etc.!$G$4,3,IF(CitationAdjudication!C56=Etc.!$G$5,2,IF(CitationAdjudication!C56=Etc.!$G$6,1,"")))</f>
        <v/>
      </c>
      <c r="G56" s="19">
        <f t="shared" si="21"/>
        <v>0</v>
      </c>
      <c r="H56" s="20">
        <f t="shared" si="22"/>
        <v>6</v>
      </c>
    </row>
    <row r="57" spans="1:11" ht="35.1" customHeight="1" x14ac:dyDescent="0.25">
      <c r="A57" s="6">
        <v>233</v>
      </c>
      <c r="B57" s="8" t="s">
        <v>302</v>
      </c>
      <c r="C57" s="13"/>
      <c r="E57" s="18">
        <v>3</v>
      </c>
      <c r="F57" s="19" t="str">
        <f>IF(C57=Etc.!$G$4,3,IF(CitationAdjudication!C57=Etc.!$G$5,2,IF(CitationAdjudication!C57=Etc.!$G$6,1,"")))</f>
        <v/>
      </c>
      <c r="G57" s="19">
        <f t="shared" si="21"/>
        <v>0</v>
      </c>
      <c r="H57" s="20">
        <f t="shared" si="22"/>
        <v>9</v>
      </c>
    </row>
    <row r="58" spans="1:11" ht="35.1" customHeight="1" x14ac:dyDescent="0.25">
      <c r="A58" s="6">
        <v>234</v>
      </c>
      <c r="B58" s="8" t="s">
        <v>303</v>
      </c>
      <c r="C58" s="13"/>
      <c r="E58" s="18">
        <v>2</v>
      </c>
      <c r="F58" s="19" t="str">
        <f>IF(C58=Etc.!$G$4,3,IF(CitationAdjudication!C58=Etc.!$G$5,2,IF(CitationAdjudication!C58=Etc.!$G$6,1,"")))</f>
        <v/>
      </c>
      <c r="G58" s="19">
        <f t="shared" si="21"/>
        <v>0</v>
      </c>
      <c r="H58" s="20">
        <f t="shared" si="22"/>
        <v>6</v>
      </c>
    </row>
    <row r="59" spans="1:11" ht="35.1" customHeight="1" x14ac:dyDescent="0.25">
      <c r="A59" s="6">
        <v>235</v>
      </c>
      <c r="B59" s="8" t="s">
        <v>304</v>
      </c>
      <c r="C59" s="13"/>
      <c r="E59" s="18">
        <v>2</v>
      </c>
      <c r="F59" s="19" t="str">
        <f>IF(C59=Etc.!$G$4,3,IF(CitationAdjudication!C59=Etc.!$G$5,2,IF(CitationAdjudication!C59=Etc.!$G$6,1,"")))</f>
        <v/>
      </c>
      <c r="G59" s="19">
        <f t="shared" si="21"/>
        <v>0</v>
      </c>
      <c r="H59" s="20">
        <f t="shared" si="22"/>
        <v>6</v>
      </c>
    </row>
    <row r="60" spans="1:11" ht="35.1" customHeight="1" thickBot="1" x14ac:dyDescent="0.3">
      <c r="A60" s="6">
        <v>236</v>
      </c>
      <c r="B60" s="8" t="s">
        <v>99</v>
      </c>
      <c r="C60" s="13"/>
      <c r="E60" s="18">
        <v>3</v>
      </c>
      <c r="F60" s="19" t="str">
        <f>IF(C60=Etc.!$G$4,3,IF(CitationAdjudication!C60=Etc.!$G$5,2,IF(CitationAdjudication!C60=Etc.!$G$6,1,"")))</f>
        <v/>
      </c>
      <c r="G60" s="19">
        <f t="shared" si="21"/>
        <v>0</v>
      </c>
      <c r="H60" s="20">
        <f t="shared" si="22"/>
        <v>9</v>
      </c>
    </row>
    <row r="61" spans="1:11" s="35" customFormat="1" ht="15" customHeight="1" thickTop="1" thickBot="1" x14ac:dyDescent="0.3">
      <c r="A61" s="32"/>
      <c r="B61" s="33"/>
      <c r="C61" s="34"/>
      <c r="E61" s="32"/>
      <c r="F61" s="32"/>
      <c r="G61" s="32">
        <f>SUM(G44:G60)</f>
        <v>0</v>
      </c>
      <c r="H61" s="32">
        <f>SUM(H44:H60)</f>
        <v>117</v>
      </c>
      <c r="J61" s="36">
        <f>G61/H61</f>
        <v>0</v>
      </c>
      <c r="K61" s="41">
        <f>COUNTBLANK(C44:C60)</f>
        <v>17</v>
      </c>
    </row>
    <row r="62" spans="1:11" ht="15.75" thickTop="1" x14ac:dyDescent="0.25">
      <c r="A62" s="6"/>
    </row>
    <row r="63" spans="1:11" x14ac:dyDescent="0.25">
      <c r="A63" s="6"/>
    </row>
    <row r="64" spans="1:11" ht="15.75" thickBot="1" x14ac:dyDescent="0.3"/>
    <row r="65" spans="6:11" ht="16.5" thickTop="1" thickBot="1" x14ac:dyDescent="0.3">
      <c r="F65" s="23" t="s">
        <v>140</v>
      </c>
      <c r="G65" s="16">
        <f>SUM(G61,G43,G36,G25,G17,G13)</f>
        <v>0</v>
      </c>
      <c r="H65" s="16">
        <f>SUM(H61,H43,H36,H25,H17,H13)</f>
        <v>363</v>
      </c>
      <c r="J65" s="22">
        <f>G65/H65</f>
        <v>0</v>
      </c>
      <c r="K65" s="42">
        <f>SUM(K61,K43,K36,K25,K17,K13)</f>
        <v>50</v>
      </c>
    </row>
    <row r="66" spans="6:11" ht="15.75" thickTop="1" x14ac:dyDescent="0.25"/>
  </sheetData>
  <sheetProtection algorithmName="SHA-512" hashValue="XAU6Gq1RJAv8Dv7ez/61eWdzJPfTbZnX2d9B6ACj4F1Bpw9FFA3COiJokmRL71deS2cYK0OFpxpSWuCE10tEzQ==" saltValue="FcI5fw2WSN4C1S5AEer9+g==" spinCount="100000" sheet="1" objects="1" scenarios="1"/>
  <mergeCells count="3">
    <mergeCell ref="A1:C1"/>
    <mergeCell ref="A2:C2"/>
    <mergeCell ref="A3:C3"/>
  </mergeCells>
  <conditionalFormatting sqref="C14:C16 C18:C24 C6:C12">
    <cfRule type="cellIs" dxfId="26" priority="4" operator="lessThan">
      <formula>""""""</formula>
    </cfRule>
  </conditionalFormatting>
  <conditionalFormatting sqref="C26:C35">
    <cfRule type="cellIs" dxfId="25" priority="3" operator="lessThan">
      <formula>""""""</formula>
    </cfRule>
  </conditionalFormatting>
  <conditionalFormatting sqref="C37:C42">
    <cfRule type="cellIs" dxfId="24" priority="2" operator="lessThan">
      <formula>""""""</formula>
    </cfRule>
  </conditionalFormatting>
  <conditionalFormatting sqref="C44:C60">
    <cfRule type="cellIs" dxfId="23" priority="1" operator="lessThan">
      <formul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Etc.!$G$3:$G$6</xm:f>
          </x14:formula1>
          <xm:sqref>C5:C61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Assessment Summary</vt:lpstr>
      <vt:lpstr>TRCC</vt:lpstr>
      <vt:lpstr>StrategicPlanning</vt:lpstr>
      <vt:lpstr>Crash</vt:lpstr>
      <vt:lpstr>Driver</vt:lpstr>
      <vt:lpstr>Vehicle</vt:lpstr>
      <vt:lpstr>Roadway</vt:lpstr>
      <vt:lpstr>CitationAdjudication</vt:lpstr>
      <vt:lpstr>InjurySurveillance</vt:lpstr>
      <vt:lpstr>DataUse&amp;Integration</vt:lpstr>
      <vt:lpstr>Etc.</vt:lpstr>
      <vt:lpstr>'Assessment Summary'!Print_Area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Weissman, Sarah (NHTSA)</dc:creator>
  <cp:lastModifiedBy>Weissman, Sarah (NHTSA)</cp:lastModifiedBy>
  <cp:lastPrinted>2018-07-16T16:41:53Z</cp:lastPrinted>
  <dcterms:created xsi:type="dcterms:W3CDTF">2018-06-29T18:40:15Z</dcterms:created>
  <dcterms:modified xsi:type="dcterms:W3CDTF">2018-08-17T18:10:00Z</dcterms:modified>
</cp:coreProperties>
</file>